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135" windowWidth="15180" windowHeight="8835"/>
  </bookViews>
  <sheets>
    <sheet name="P K&gt;OM" sheetId="3" r:id="rId1"/>
    <sheet name="P OM&gt;K" sheetId="4" r:id="rId2"/>
  </sheets>
  <definedNames>
    <definedName name="_xlnm.Print_Area" localSheetId="0">'P K&gt;OM'!$A$1:$R$139</definedName>
    <definedName name="_xlnm.Print_Area" localSheetId="1">'P OM&gt;K'!$A$1:$W$139</definedName>
    <definedName name="_xlnm.Print_Titles" localSheetId="0">'P K&gt;OM'!$1:$5</definedName>
    <definedName name="_xlnm.Print_Titles" localSheetId="1">'P OM&gt;K'!$1:$5</definedName>
  </definedNames>
  <calcPr calcId="144525"/>
</workbook>
</file>

<file path=xl/calcChain.xml><?xml version="1.0" encoding="utf-8"?>
<calcChain xmlns="http://schemas.openxmlformats.org/spreadsheetml/2006/main">
  <c r="Z140" i="4" l="1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71" i="4"/>
  <c r="Z72" i="4"/>
  <c r="Z73" i="4"/>
  <c r="Z74" i="4"/>
  <c r="Z75" i="4"/>
  <c r="Z76" i="4"/>
  <c r="Z77" i="4"/>
  <c r="Z78" i="4"/>
  <c r="Z79" i="4"/>
  <c r="Z80" i="4"/>
  <c r="Z81" i="4"/>
  <c r="Z82" i="4"/>
  <c r="Z83" i="4"/>
  <c r="Z84" i="4"/>
  <c r="Z85" i="4"/>
  <c r="Z86" i="4"/>
  <c r="Z87" i="4"/>
  <c r="Z88" i="4"/>
  <c r="Z89" i="4"/>
  <c r="Z90" i="4"/>
  <c r="Z91" i="4"/>
  <c r="Z92" i="4"/>
  <c r="Z93" i="4"/>
  <c r="Z94" i="4"/>
  <c r="Z95" i="4"/>
  <c r="Z96" i="4"/>
  <c r="Z97" i="4"/>
  <c r="Z98" i="4"/>
  <c r="Z99" i="4"/>
  <c r="Z100" i="4"/>
  <c r="Z101" i="4"/>
  <c r="Z102" i="4"/>
  <c r="Z103" i="4"/>
  <c r="Z104" i="4"/>
  <c r="Z105" i="4"/>
  <c r="Z106" i="4"/>
  <c r="Z107" i="4"/>
  <c r="Z108" i="4"/>
  <c r="Z109" i="4"/>
  <c r="Z110" i="4"/>
  <c r="Z111" i="4"/>
  <c r="Z112" i="4"/>
  <c r="Z113" i="4"/>
  <c r="Z114" i="4"/>
  <c r="Z115" i="4"/>
  <c r="Z116" i="4"/>
  <c r="Z117" i="4"/>
  <c r="Z118" i="4"/>
  <c r="Z119" i="4"/>
  <c r="Z120" i="4"/>
  <c r="Z121" i="4"/>
  <c r="Z122" i="4"/>
  <c r="Z123" i="4"/>
  <c r="Z124" i="4"/>
  <c r="Z125" i="4"/>
  <c r="Z126" i="4"/>
  <c r="Z127" i="4"/>
  <c r="Z128" i="4"/>
  <c r="Z129" i="4"/>
  <c r="Z130" i="4"/>
  <c r="Z131" i="4"/>
  <c r="Z132" i="4"/>
  <c r="Z133" i="4"/>
  <c r="Z134" i="4"/>
  <c r="Z135" i="4"/>
  <c r="Z136" i="4"/>
  <c r="Z137" i="4"/>
  <c r="Z138" i="4"/>
  <c r="Z139" i="4"/>
  <c r="Z6" i="4"/>
  <c r="Z7" i="4"/>
  <c r="U140" i="3"/>
  <c r="U139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6" i="3"/>
  <c r="N138" i="4" l="1"/>
  <c r="O138" i="4"/>
  <c r="P138" i="4"/>
  <c r="Q138" i="4"/>
  <c r="N139" i="4"/>
  <c r="O139" i="4"/>
  <c r="P139" i="4"/>
  <c r="E68" i="4"/>
  <c r="F68" i="4" s="1"/>
  <c r="G68" i="4" s="1"/>
  <c r="H68" i="4" s="1"/>
  <c r="I68" i="4" s="1"/>
  <c r="J68" i="4" s="1"/>
  <c r="K68" i="4" s="1"/>
  <c r="N68" i="4" s="1"/>
  <c r="O68" i="4" s="1"/>
  <c r="P68" i="4" s="1"/>
  <c r="Q68" i="4" s="1"/>
  <c r="C68" i="4"/>
  <c r="W67" i="4"/>
  <c r="D68" i="3"/>
  <c r="E68" i="3" s="1"/>
  <c r="R67" i="3"/>
  <c r="X68" i="4" l="1"/>
  <c r="F68" i="3"/>
  <c r="G68" i="3" s="1"/>
  <c r="H68" i="3" s="1"/>
  <c r="I68" i="3" s="1"/>
  <c r="J68" i="3" s="1"/>
  <c r="K68" i="3" s="1"/>
  <c r="L68" i="3" s="1"/>
  <c r="M68" i="3" s="1"/>
  <c r="N68" i="3" s="1"/>
  <c r="C74" i="3"/>
  <c r="C139" i="3"/>
  <c r="S68" i="3" l="1"/>
  <c r="E138" i="4"/>
  <c r="F56" i="3"/>
  <c r="E80" i="4"/>
  <c r="F80" i="4" s="1"/>
  <c r="G80" i="4" s="1"/>
  <c r="H80" i="4" s="1"/>
  <c r="I80" i="4" s="1"/>
  <c r="J80" i="4" s="1"/>
  <c r="K80" i="4" s="1"/>
  <c r="R80" i="4" s="1"/>
  <c r="S80" i="4" s="1"/>
  <c r="C80" i="4"/>
  <c r="W79" i="4"/>
  <c r="M138" i="3"/>
  <c r="Q138" i="3"/>
  <c r="D139" i="3"/>
  <c r="E139" i="3"/>
  <c r="E138" i="3"/>
  <c r="F138" i="3"/>
  <c r="G138" i="3"/>
  <c r="H138" i="3"/>
  <c r="I138" i="3"/>
  <c r="J138" i="3"/>
  <c r="F139" i="3"/>
  <c r="G139" i="3"/>
  <c r="H139" i="3"/>
  <c r="I139" i="3"/>
  <c r="J139" i="3"/>
  <c r="K138" i="3"/>
  <c r="K139" i="3"/>
  <c r="L139" i="3"/>
  <c r="L138" i="3"/>
  <c r="M139" i="3"/>
  <c r="N138" i="3"/>
  <c r="O139" i="3"/>
  <c r="O138" i="3"/>
  <c r="P139" i="3"/>
  <c r="P138" i="3"/>
  <c r="H74" i="3"/>
  <c r="F86" i="3"/>
  <c r="F98" i="3"/>
  <c r="F128" i="3"/>
  <c r="G128" i="3" s="1"/>
  <c r="H128" i="3" s="1"/>
  <c r="R127" i="3"/>
  <c r="D110" i="3"/>
  <c r="E110" i="3" s="1"/>
  <c r="F110" i="3" s="1"/>
  <c r="D92" i="3"/>
  <c r="E92" i="3" s="1"/>
  <c r="F92" i="3" s="1"/>
  <c r="X80" i="4" l="1"/>
  <c r="I128" i="3"/>
  <c r="J128" i="3" s="1"/>
  <c r="K128" i="3" s="1"/>
  <c r="L128" i="3" s="1"/>
  <c r="O128" i="3" s="1"/>
  <c r="P128" i="3" s="1"/>
  <c r="Q128" i="3" s="1"/>
  <c r="D80" i="3"/>
  <c r="E80" i="3" s="1"/>
  <c r="F80" i="3" s="1"/>
  <c r="S128" i="3" l="1"/>
  <c r="E122" i="4"/>
  <c r="C122" i="4"/>
  <c r="E116" i="4"/>
  <c r="C116" i="4"/>
  <c r="E104" i="4"/>
  <c r="C104" i="4"/>
  <c r="E98" i="4"/>
  <c r="C98" i="4"/>
  <c r="E92" i="4"/>
  <c r="C92" i="4"/>
  <c r="E86" i="4"/>
  <c r="C86" i="4"/>
  <c r="E74" i="4"/>
  <c r="C74" i="4"/>
  <c r="E62" i="4"/>
  <c r="C62" i="4"/>
  <c r="E56" i="4"/>
  <c r="C56" i="4"/>
  <c r="E50" i="4"/>
  <c r="C50" i="4"/>
  <c r="E44" i="4"/>
  <c r="C44" i="4"/>
  <c r="E38" i="4"/>
  <c r="C38" i="4"/>
  <c r="E26" i="4"/>
  <c r="C26" i="4"/>
  <c r="C134" i="4"/>
  <c r="D134" i="4" s="1"/>
  <c r="F134" i="4" s="1"/>
  <c r="C128" i="4"/>
  <c r="D128" i="4" s="1"/>
  <c r="F128" i="4" s="1"/>
  <c r="C110" i="4"/>
  <c r="D110" i="4" s="1"/>
  <c r="F110" i="4" s="1"/>
  <c r="C32" i="4"/>
  <c r="D32" i="4" s="1"/>
  <c r="E32" i="4" s="1"/>
  <c r="F32" i="4" s="1"/>
  <c r="E14" i="4"/>
  <c r="C14" i="4"/>
  <c r="E8" i="4"/>
  <c r="F134" i="3"/>
  <c r="F122" i="3"/>
  <c r="F116" i="3"/>
  <c r="F104" i="3"/>
  <c r="F50" i="3"/>
  <c r="F44" i="3"/>
  <c r="F26" i="3"/>
  <c r="F20" i="3"/>
  <c r="F14" i="3"/>
  <c r="F8" i="3"/>
  <c r="R13" i="3" l="1"/>
  <c r="R19" i="3"/>
  <c r="R25" i="3"/>
  <c r="R31" i="3"/>
  <c r="R37" i="3"/>
  <c r="R43" i="3"/>
  <c r="R49" i="3"/>
  <c r="R55" i="3"/>
  <c r="R61" i="3"/>
  <c r="R73" i="3"/>
  <c r="R79" i="3"/>
  <c r="R85" i="3"/>
  <c r="R91" i="3"/>
  <c r="R97" i="3"/>
  <c r="R103" i="3"/>
  <c r="R109" i="3"/>
  <c r="R115" i="3"/>
  <c r="R121" i="3"/>
  <c r="R133" i="3"/>
  <c r="R7" i="3"/>
  <c r="G104" i="3"/>
  <c r="H104" i="3" s="1"/>
  <c r="I104" i="3" s="1"/>
  <c r="J104" i="3" s="1"/>
  <c r="K104" i="3" s="1"/>
  <c r="L104" i="3" s="1"/>
  <c r="M104" i="3" s="1"/>
  <c r="N104" i="3" s="1"/>
  <c r="G98" i="3"/>
  <c r="H98" i="3" s="1"/>
  <c r="I98" i="3" s="1"/>
  <c r="J98" i="3" s="1"/>
  <c r="K98" i="3" s="1"/>
  <c r="L98" i="3" s="1"/>
  <c r="M98" i="3" s="1"/>
  <c r="N98" i="3" s="1"/>
  <c r="G92" i="3"/>
  <c r="H92" i="3" s="1"/>
  <c r="I92" i="3" s="1"/>
  <c r="J92" i="3" s="1"/>
  <c r="K92" i="3" s="1"/>
  <c r="L92" i="3" s="1"/>
  <c r="M92" i="3" s="1"/>
  <c r="N92" i="3" s="1"/>
  <c r="D86" i="3"/>
  <c r="G86" i="3" s="1"/>
  <c r="H86" i="3" s="1"/>
  <c r="I86" i="3" s="1"/>
  <c r="J86" i="3" s="1"/>
  <c r="K86" i="3" s="1"/>
  <c r="L86" i="3" s="1"/>
  <c r="M86" i="3" s="1"/>
  <c r="N86" i="3" s="1"/>
  <c r="G80" i="3"/>
  <c r="H80" i="3" s="1"/>
  <c r="I80" i="3" s="1"/>
  <c r="J80" i="3" s="1"/>
  <c r="K80" i="3" s="1"/>
  <c r="L80" i="3" s="1"/>
  <c r="M80" i="3" s="1"/>
  <c r="N80" i="3" s="1"/>
  <c r="I74" i="3"/>
  <c r="J74" i="3" s="1"/>
  <c r="K74" i="3" s="1"/>
  <c r="L74" i="3" s="1"/>
  <c r="M74" i="3" s="1"/>
  <c r="N74" i="3" s="1"/>
  <c r="D62" i="3"/>
  <c r="E62" i="3" s="1"/>
  <c r="F62" i="3" s="1"/>
  <c r="G62" i="3" s="1"/>
  <c r="H62" i="3" s="1"/>
  <c r="I62" i="3" s="1"/>
  <c r="J62" i="3" s="1"/>
  <c r="K62" i="3" s="1"/>
  <c r="L62" i="3" s="1"/>
  <c r="M62" i="3" s="1"/>
  <c r="N62" i="3" s="1"/>
  <c r="G56" i="3"/>
  <c r="H56" i="3" s="1"/>
  <c r="I56" i="3" s="1"/>
  <c r="J56" i="3" s="1"/>
  <c r="K56" i="3" s="1"/>
  <c r="L56" i="3" s="1"/>
  <c r="M56" i="3" s="1"/>
  <c r="N56" i="3" s="1"/>
  <c r="G50" i="3"/>
  <c r="H50" i="3" s="1"/>
  <c r="I50" i="3" s="1"/>
  <c r="J50" i="3" s="1"/>
  <c r="K50" i="3" s="1"/>
  <c r="L50" i="3" s="1"/>
  <c r="M50" i="3" s="1"/>
  <c r="N50" i="3" s="1"/>
  <c r="G44" i="3"/>
  <c r="H44" i="3" s="1"/>
  <c r="I44" i="3" s="1"/>
  <c r="J44" i="3" s="1"/>
  <c r="K44" i="3" s="1"/>
  <c r="L44" i="3" s="1"/>
  <c r="M44" i="3" s="1"/>
  <c r="N44" i="3" s="1"/>
  <c r="D38" i="3"/>
  <c r="E38" i="3" s="1"/>
  <c r="F38" i="3" s="1"/>
  <c r="G38" i="3" s="1"/>
  <c r="H38" i="3" s="1"/>
  <c r="I38" i="3" s="1"/>
  <c r="J38" i="3" s="1"/>
  <c r="K38" i="3" s="1"/>
  <c r="L38" i="3" s="1"/>
  <c r="M38" i="3" s="1"/>
  <c r="N38" i="3" s="1"/>
  <c r="D32" i="3"/>
  <c r="E32" i="3" s="1"/>
  <c r="F32" i="3" s="1"/>
  <c r="G32" i="3" s="1"/>
  <c r="H32" i="3" s="1"/>
  <c r="I32" i="3" s="1"/>
  <c r="J32" i="3" s="1"/>
  <c r="K32" i="3" s="1"/>
  <c r="L32" i="3" s="1"/>
  <c r="G26" i="3"/>
  <c r="H26" i="3" s="1"/>
  <c r="I26" i="3" s="1"/>
  <c r="J26" i="3" s="1"/>
  <c r="K26" i="3" s="1"/>
  <c r="L26" i="3" s="1"/>
  <c r="M26" i="3" s="1"/>
  <c r="N26" i="3" s="1"/>
  <c r="G20" i="3"/>
  <c r="H20" i="3" s="1"/>
  <c r="I20" i="3" s="1"/>
  <c r="J20" i="3" s="1"/>
  <c r="K20" i="3" s="1"/>
  <c r="L20" i="3" s="1"/>
  <c r="G14" i="3"/>
  <c r="H14" i="3" s="1"/>
  <c r="I14" i="3" s="1"/>
  <c r="J14" i="3" s="1"/>
  <c r="K14" i="3" s="1"/>
  <c r="L14" i="3" s="1"/>
  <c r="M14" i="3" s="1"/>
  <c r="N14" i="3" s="1"/>
  <c r="G8" i="3"/>
  <c r="H8" i="3" s="1"/>
  <c r="I8" i="3" s="1"/>
  <c r="J8" i="3" s="1"/>
  <c r="K8" i="3" s="1"/>
  <c r="L8" i="3" s="1"/>
  <c r="M8" i="3" s="1"/>
  <c r="N8" i="3" s="1"/>
  <c r="W13" i="4"/>
  <c r="W19" i="4"/>
  <c r="W25" i="4"/>
  <c r="W31" i="4"/>
  <c r="W37" i="4"/>
  <c r="W43" i="4"/>
  <c r="W49" i="4"/>
  <c r="W55" i="4"/>
  <c r="W61" i="4"/>
  <c r="W73" i="4"/>
  <c r="W85" i="4"/>
  <c r="W91" i="4"/>
  <c r="W97" i="4"/>
  <c r="W103" i="4"/>
  <c r="W109" i="4"/>
  <c r="W115" i="4"/>
  <c r="W121" i="4"/>
  <c r="W127" i="4"/>
  <c r="W133" i="4"/>
  <c r="V138" i="4"/>
  <c r="H138" i="4"/>
  <c r="I138" i="4"/>
  <c r="J138" i="4"/>
  <c r="K138" i="4"/>
  <c r="L138" i="4"/>
  <c r="M138" i="4"/>
  <c r="R138" i="4"/>
  <c r="S138" i="4"/>
  <c r="T138" i="4"/>
  <c r="U138" i="4"/>
  <c r="H139" i="4"/>
  <c r="I139" i="4"/>
  <c r="J139" i="4"/>
  <c r="K139" i="4"/>
  <c r="L139" i="4"/>
  <c r="M139" i="4"/>
  <c r="R139" i="4"/>
  <c r="S139" i="4"/>
  <c r="T139" i="4"/>
  <c r="U139" i="4"/>
  <c r="G139" i="4"/>
  <c r="F139" i="4"/>
  <c r="E139" i="4"/>
  <c r="D139" i="4"/>
  <c r="C139" i="4"/>
  <c r="G138" i="4"/>
  <c r="F138" i="4"/>
  <c r="D138" i="4"/>
  <c r="G134" i="4"/>
  <c r="H134" i="4" s="1"/>
  <c r="I134" i="4" s="1"/>
  <c r="J134" i="4" s="1"/>
  <c r="K134" i="4" s="1"/>
  <c r="R134" i="4" s="1"/>
  <c r="S134" i="4" s="1"/>
  <c r="G128" i="4"/>
  <c r="H128" i="4" s="1"/>
  <c r="I128" i="4" s="1"/>
  <c r="J128" i="4" s="1"/>
  <c r="K128" i="4" s="1"/>
  <c r="R128" i="4" s="1"/>
  <c r="S128" i="4" s="1"/>
  <c r="F122" i="4"/>
  <c r="G122" i="4" s="1"/>
  <c r="H122" i="4" s="1"/>
  <c r="I122" i="4" s="1"/>
  <c r="J122" i="4" s="1"/>
  <c r="K122" i="4" s="1"/>
  <c r="R122" i="4" s="1"/>
  <c r="S122" i="4" s="1"/>
  <c r="F116" i="4"/>
  <c r="G116" i="4" s="1"/>
  <c r="H116" i="4" s="1"/>
  <c r="I116" i="4" s="1"/>
  <c r="J116" i="4" s="1"/>
  <c r="K116" i="4" s="1"/>
  <c r="R116" i="4" s="1"/>
  <c r="S116" i="4" s="1"/>
  <c r="G110" i="4"/>
  <c r="H110" i="4" s="1"/>
  <c r="I110" i="4" s="1"/>
  <c r="J110" i="4" s="1"/>
  <c r="K110" i="4" s="1"/>
  <c r="R110" i="4" s="1"/>
  <c r="S110" i="4" s="1"/>
  <c r="F104" i="4"/>
  <c r="G104" i="4" s="1"/>
  <c r="H104" i="4" s="1"/>
  <c r="I104" i="4" s="1"/>
  <c r="J104" i="4" s="1"/>
  <c r="K104" i="4" s="1"/>
  <c r="F98" i="4"/>
  <c r="G98" i="4" s="1"/>
  <c r="H98" i="4" s="1"/>
  <c r="I98" i="4" s="1"/>
  <c r="J98" i="4" s="1"/>
  <c r="K98" i="4" s="1"/>
  <c r="R98" i="4" s="1"/>
  <c r="S98" i="4" s="1"/>
  <c r="F92" i="4"/>
  <c r="G92" i="4" s="1"/>
  <c r="H92" i="4" s="1"/>
  <c r="I92" i="4" s="1"/>
  <c r="J92" i="4" s="1"/>
  <c r="K92" i="4" s="1"/>
  <c r="R92" i="4" s="1"/>
  <c r="S92" i="4" s="1"/>
  <c r="F86" i="4"/>
  <c r="G86" i="4" s="1"/>
  <c r="H86" i="4" s="1"/>
  <c r="I86" i="4" s="1"/>
  <c r="J86" i="4" s="1"/>
  <c r="K86" i="4" s="1"/>
  <c r="F74" i="4"/>
  <c r="G74" i="4" s="1"/>
  <c r="H74" i="4" s="1"/>
  <c r="I74" i="4" s="1"/>
  <c r="J74" i="4" s="1"/>
  <c r="K74" i="4" s="1"/>
  <c r="R74" i="4" s="1"/>
  <c r="S74" i="4" s="1"/>
  <c r="T74" i="4" s="1"/>
  <c r="U74" i="4" s="1"/>
  <c r="V74" i="4" s="1"/>
  <c r="F62" i="4"/>
  <c r="G62" i="4" s="1"/>
  <c r="H62" i="4" s="1"/>
  <c r="I62" i="4" s="1"/>
  <c r="J62" i="4" s="1"/>
  <c r="K62" i="4" s="1"/>
  <c r="R62" i="4" s="1"/>
  <c r="S62" i="4" s="1"/>
  <c r="F56" i="4"/>
  <c r="G56" i="4" s="1"/>
  <c r="H56" i="4" s="1"/>
  <c r="I56" i="4" s="1"/>
  <c r="J56" i="4" s="1"/>
  <c r="K56" i="4" s="1"/>
  <c r="F50" i="4"/>
  <c r="G50" i="4" s="1"/>
  <c r="H50" i="4" s="1"/>
  <c r="I50" i="4" s="1"/>
  <c r="J50" i="4" s="1"/>
  <c r="K50" i="4" s="1"/>
  <c r="F44" i="4"/>
  <c r="G44" i="4" s="1"/>
  <c r="H44" i="4" s="1"/>
  <c r="I44" i="4" s="1"/>
  <c r="J44" i="4" s="1"/>
  <c r="K44" i="4" s="1"/>
  <c r="R44" i="4" s="1"/>
  <c r="S44" i="4" s="1"/>
  <c r="F38" i="4"/>
  <c r="G38" i="4" s="1"/>
  <c r="H38" i="4" s="1"/>
  <c r="I38" i="4" s="1"/>
  <c r="J38" i="4" s="1"/>
  <c r="K38" i="4" s="1"/>
  <c r="R38" i="4" s="1"/>
  <c r="S38" i="4" s="1"/>
  <c r="G32" i="4"/>
  <c r="H32" i="4" s="1"/>
  <c r="I32" i="4" s="1"/>
  <c r="J32" i="4" s="1"/>
  <c r="K32" i="4" s="1"/>
  <c r="F26" i="4"/>
  <c r="G26" i="4" s="1"/>
  <c r="H26" i="4" s="1"/>
  <c r="I26" i="4" s="1"/>
  <c r="J26" i="4" s="1"/>
  <c r="K26" i="4" s="1"/>
  <c r="D20" i="4"/>
  <c r="E20" i="4" s="1"/>
  <c r="F20" i="4" s="1"/>
  <c r="C20" i="4"/>
  <c r="F14" i="4"/>
  <c r="G14" i="4" s="1"/>
  <c r="H14" i="4" s="1"/>
  <c r="I14" i="4" s="1"/>
  <c r="J14" i="4" s="1"/>
  <c r="K14" i="4" s="1"/>
  <c r="R14" i="4" s="1"/>
  <c r="S14" i="4" s="1"/>
  <c r="W7" i="4"/>
  <c r="C8" i="4"/>
  <c r="F8" i="4" s="1"/>
  <c r="G8" i="4" s="1"/>
  <c r="H8" i="4" s="1"/>
  <c r="I8" i="4" s="1"/>
  <c r="J8" i="4" s="1"/>
  <c r="K8" i="4" s="1"/>
  <c r="R8" i="4" s="1"/>
  <c r="S8" i="4" s="1"/>
  <c r="S62" i="3" l="1"/>
  <c r="S56" i="3"/>
  <c r="S38" i="3"/>
  <c r="O32" i="3"/>
  <c r="O20" i="3"/>
  <c r="P20" i="3" s="1"/>
  <c r="S14" i="3"/>
  <c r="S98" i="3"/>
  <c r="S92" i="3"/>
  <c r="S86" i="3"/>
  <c r="S74" i="3"/>
  <c r="R104" i="4"/>
  <c r="R86" i="4"/>
  <c r="R56" i="4"/>
  <c r="S56" i="4" s="1"/>
  <c r="R50" i="4"/>
  <c r="S50" i="4" s="1"/>
  <c r="R26" i="4"/>
  <c r="S26" i="4" s="1"/>
  <c r="R32" i="4"/>
  <c r="S32" i="4" s="1"/>
  <c r="X122" i="4"/>
  <c r="X98" i="4"/>
  <c r="X62" i="4"/>
  <c r="X38" i="4"/>
  <c r="X116" i="4"/>
  <c r="X92" i="4"/>
  <c r="X110" i="4"/>
  <c r="X74" i="4"/>
  <c r="X44" i="4"/>
  <c r="X14" i="4"/>
  <c r="W138" i="4"/>
  <c r="S80" i="3"/>
  <c r="S50" i="3"/>
  <c r="S44" i="3"/>
  <c r="S26" i="3"/>
  <c r="G110" i="3"/>
  <c r="H110" i="3" s="1"/>
  <c r="I110" i="3" s="1"/>
  <c r="J110" i="3" s="1"/>
  <c r="K110" i="3" s="1"/>
  <c r="L110" i="3" s="1"/>
  <c r="O110" i="3" s="1"/>
  <c r="P110" i="3" s="1"/>
  <c r="Q110" i="3" s="1"/>
  <c r="G116" i="3"/>
  <c r="H116" i="3" s="1"/>
  <c r="I116" i="3" s="1"/>
  <c r="J116" i="3" s="1"/>
  <c r="K116" i="3" s="1"/>
  <c r="L116" i="3" s="1"/>
  <c r="M116" i="3" s="1"/>
  <c r="N116" i="3" s="1"/>
  <c r="G122" i="3"/>
  <c r="H122" i="3" s="1"/>
  <c r="I122" i="3" s="1"/>
  <c r="J122" i="3" s="1"/>
  <c r="K122" i="3" s="1"/>
  <c r="L122" i="3" s="1"/>
  <c r="M122" i="3" s="1"/>
  <c r="N122" i="3" s="1"/>
  <c r="G134" i="3"/>
  <c r="H134" i="3" s="1"/>
  <c r="I134" i="3" s="1"/>
  <c r="J134" i="3" s="1"/>
  <c r="K134" i="3" s="1"/>
  <c r="L134" i="3" s="1"/>
  <c r="R138" i="3"/>
  <c r="R139" i="3"/>
  <c r="X128" i="4"/>
  <c r="X134" i="4"/>
  <c r="W139" i="4"/>
  <c r="X8" i="4"/>
  <c r="G20" i="4" l="1"/>
  <c r="H20" i="4" s="1"/>
  <c r="I20" i="4" s="1"/>
  <c r="J20" i="4" s="1"/>
  <c r="K20" i="4" s="1"/>
  <c r="L20" i="4" s="1"/>
  <c r="M20" i="4" s="1"/>
  <c r="R20" i="4" s="1"/>
  <c r="S20" i="4" s="1"/>
  <c r="P32" i="3"/>
  <c r="Q32" i="3" s="1"/>
  <c r="Q20" i="3"/>
  <c r="S20" i="3" s="1"/>
  <c r="O134" i="3"/>
  <c r="P134" i="3" s="1"/>
  <c r="S116" i="3"/>
  <c r="S104" i="3"/>
  <c r="S104" i="4"/>
  <c r="T104" i="4" s="1"/>
  <c r="U104" i="4" s="1"/>
  <c r="V104" i="4" s="1"/>
  <c r="S86" i="4"/>
  <c r="T86" i="4" s="1"/>
  <c r="U86" i="4" s="1"/>
  <c r="V86" i="4" s="1"/>
  <c r="T56" i="4"/>
  <c r="U56" i="4" s="1"/>
  <c r="V56" i="4" s="1"/>
  <c r="T26" i="4"/>
  <c r="U26" i="4" s="1"/>
  <c r="V26" i="4" s="1"/>
  <c r="X26" i="4"/>
  <c r="T32" i="4"/>
  <c r="U32" i="4" s="1"/>
  <c r="V32" i="4" s="1"/>
  <c r="X32" i="4"/>
  <c r="S110" i="3"/>
  <c r="X56" i="4" l="1"/>
  <c r="X20" i="4"/>
  <c r="S32" i="3"/>
  <c r="Q134" i="3"/>
  <c r="S134" i="3" s="1"/>
  <c r="S122" i="3"/>
  <c r="X104" i="4"/>
  <c r="X86" i="4"/>
  <c r="X50" i="4"/>
  <c r="S8" i="3"/>
</calcChain>
</file>

<file path=xl/sharedStrings.xml><?xml version="1.0" encoding="utf-8"?>
<sst xmlns="http://schemas.openxmlformats.org/spreadsheetml/2006/main" count="1524" uniqueCount="58">
  <si>
    <t xml:space="preserve"> Linia:</t>
  </si>
  <si>
    <t xml:space="preserve"> Badane parametry</t>
  </si>
  <si>
    <t xml:space="preserve"> Maksymalne  napełnienie</t>
  </si>
  <si>
    <t>l. wys.</t>
  </si>
  <si>
    <t>l. wsiad.</t>
  </si>
  <si>
    <t>w poj.</t>
  </si>
  <si>
    <t>g. przyj.</t>
  </si>
  <si>
    <t>g. odj.</t>
  </si>
  <si>
    <t xml:space="preserve"> </t>
  </si>
  <si>
    <t>uwagi:</t>
  </si>
  <si>
    <t xml:space="preserve"> PTC / UM Ostróda / ŻOE Sp. z o.o.</t>
  </si>
  <si>
    <t xml:space="preserve"> Działki</t>
  </si>
  <si>
    <t xml:space="preserve"> Przepompownia</t>
  </si>
  <si>
    <t xml:space="preserve"> DEC</t>
  </si>
  <si>
    <t xml:space="preserve"> PKP</t>
  </si>
  <si>
    <t xml:space="preserve"> Jana Pawła II</t>
  </si>
  <si>
    <t xml:space="preserve"> Blaszak</t>
  </si>
  <si>
    <t xml:space="preserve"> MORLINY</t>
  </si>
  <si>
    <t xml:space="preserve"> Pasaż</t>
  </si>
  <si>
    <t xml:space="preserve"> Jaracza</t>
  </si>
  <si>
    <t xml:space="preserve"> Kierunek: Kajkowo &gt; Os. Młodych</t>
  </si>
  <si>
    <t xml:space="preserve"> POLNA</t>
  </si>
  <si>
    <t xml:space="preserve"> Świetlińska</t>
  </si>
  <si>
    <t xml:space="preserve"> Kętrzyńskiego </t>
  </si>
  <si>
    <t xml:space="preserve"> KAJKOWO</t>
  </si>
  <si>
    <t xml:space="preserve"> Kierunek: Os. Młodych &gt; Kajkowo</t>
  </si>
  <si>
    <t xml:space="preserve"> Kajkowo I</t>
  </si>
  <si>
    <t xml:space="preserve"> Kętrzyńskiego</t>
  </si>
  <si>
    <t xml:space="preserve"> Chopina</t>
  </si>
  <si>
    <t xml:space="preserve"> Gimnazjum nr 2</t>
  </si>
  <si>
    <t xml:space="preserve"> Przychodnia </t>
  </si>
  <si>
    <t xml:space="preserve"> OS. MŁODYCH</t>
  </si>
  <si>
    <t xml:space="preserve"> Rozkład powszedni</t>
  </si>
  <si>
    <t> A. Godz. rozpoczęcia  kursu wg harmonogramu.  B. Relacja przejazdu  C. Nr inw. pojazdu</t>
  </si>
  <si>
    <t>x</t>
  </si>
  <si>
    <r>
      <t xml:space="preserve"> </t>
    </r>
    <r>
      <rPr>
        <b/>
        <sz val="8"/>
        <rFont val="Tahoma"/>
        <family val="2"/>
      </rPr>
      <t>A. Suma osób  wsiad.</t>
    </r>
    <r>
      <rPr>
        <sz val="8"/>
        <rFont val="Tahoma"/>
        <family val="2"/>
      </rPr>
      <t> 
 B. Czas jazdy w min.</t>
    </r>
  </si>
  <si>
    <t>Suma wysiadających</t>
  </si>
  <si>
    <t>Suma wsiadających</t>
  </si>
  <si>
    <t>Os. Młodych &gt; Kajkowo</t>
  </si>
  <si>
    <t>Morliny &gt; Kajkowo</t>
  </si>
  <si>
    <t>Os. Młodych &gt; Polna</t>
  </si>
  <si>
    <t>Morliny &gt; Polna</t>
  </si>
  <si>
    <t>Kajkowo &gt; Os. Młodych</t>
  </si>
  <si>
    <t>Kajkowo &gt; Morliny</t>
  </si>
  <si>
    <t>Polna &gt; Morliny</t>
  </si>
  <si>
    <t>Polna &gt; Os. Młodych</t>
  </si>
  <si>
    <t>30W</t>
  </si>
  <si>
    <t>16W</t>
  </si>
  <si>
    <t xml:space="preserve"> Przyjazd na przystanek końcowy przyspieszony o 6 minut.</t>
  </si>
  <si>
    <t>ZKM &gt; Os. Młodych</t>
  </si>
  <si>
    <t xml:space="preserve"> ZKM</t>
  </si>
  <si>
    <t xml:space="preserve"> Data badań: 23, 24, 29 listopada 2016 r.</t>
  </si>
  <si>
    <t>Os. Młodych &gt; GS/ZKM</t>
  </si>
  <si>
    <t xml:space="preserve"> Chrobrego I</t>
  </si>
  <si>
    <t xml:space="preserve"> Chrobrego Kościół</t>
  </si>
  <si>
    <t xml:space="preserve"> Chrobrego Cmentarz</t>
  </si>
  <si>
    <t xml:space="preserve"> GS/ZKM</t>
  </si>
  <si>
    <t>Pasażerowie poza miastem Ostróda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</si>
</sst>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2"/>
      <name val="Tahoma"/>
      <family val="2"/>
      <charset val="238"/>
    </font>
    <font>
      <b/>
      <sz val="14"/>
      <name val="Tahoma"/>
      <family val="2"/>
    </font>
    <font>
      <b/>
      <sz val="13"/>
      <name val="Tahoma"/>
      <family val="2"/>
      <charset val="238"/>
    </font>
    <font>
      <b/>
      <sz val="16"/>
      <name val="Tahoma"/>
      <family val="2"/>
    </font>
    <font>
      <b/>
      <sz val="14"/>
      <name val="Tahoma"/>
      <family val="2"/>
      <charset val="238"/>
    </font>
    <font>
      <sz val="9"/>
      <name val="Tahoma"/>
      <family val="2"/>
    </font>
    <font>
      <sz val="10"/>
      <color indexed="12"/>
      <name val="Tahoma"/>
      <family val="2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name val="Arial"/>
      <family val="2"/>
      <charset val="238"/>
    </font>
    <font>
      <sz val="8"/>
      <name val="Tahoma"/>
      <family val="2"/>
    </font>
    <font>
      <b/>
      <sz val="8"/>
      <name val="Tahoma"/>
      <family val="2"/>
    </font>
    <font>
      <b/>
      <sz val="9"/>
      <color rgb="FFFF0000"/>
      <name val="Tahom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1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3" fillId="0" borderId="10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6" fillId="0" borderId="10" xfId="0" applyFont="1" applyFill="1" applyBorder="1" applyAlignment="1">
      <alignment vertical="center"/>
    </xf>
    <xf numFmtId="0" fontId="2" fillId="0" borderId="12" xfId="0" applyFont="1" applyFill="1" applyBorder="1"/>
    <xf numFmtId="0" fontId="8" fillId="0" borderId="13" xfId="0" applyFont="1" applyBorder="1" applyAlignment="1">
      <alignment horizontal="center" textRotation="90" wrapText="1"/>
    </xf>
    <xf numFmtId="0" fontId="2" fillId="2" borderId="15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 textRotation="90" wrapText="1"/>
    </xf>
    <xf numFmtId="0" fontId="7" fillId="0" borderId="20" xfId="0" applyFont="1" applyBorder="1" applyAlignment="1">
      <alignment horizontal="center" textRotation="90" wrapText="1"/>
    </xf>
    <xf numFmtId="0" fontId="7" fillId="0" borderId="32" xfId="0" applyFont="1" applyBorder="1" applyAlignment="1">
      <alignment horizontal="center" textRotation="90" wrapText="1"/>
    </xf>
    <xf numFmtId="0" fontId="7" fillId="0" borderId="25" xfId="0" applyFont="1" applyBorder="1" applyAlignment="1">
      <alignment horizontal="center"/>
    </xf>
    <xf numFmtId="0" fontId="7" fillId="0" borderId="10" xfId="0" applyFont="1" applyBorder="1" applyAlignment="1"/>
    <xf numFmtId="0" fontId="7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4" xfId="0" applyFont="1" applyBorder="1" applyAlignment="1">
      <alignment horizontal="center" textRotation="90" wrapText="1"/>
    </xf>
    <xf numFmtId="0" fontId="9" fillId="0" borderId="8" xfId="0" applyFont="1" applyBorder="1" applyAlignment="1">
      <alignment horizontal="center" textRotation="90" wrapText="1"/>
    </xf>
    <xf numFmtId="0" fontId="7" fillId="3" borderId="20" xfId="0" applyFont="1" applyFill="1" applyBorder="1" applyAlignment="1">
      <alignment horizontal="center" textRotation="90" wrapText="1"/>
    </xf>
    <xf numFmtId="0" fontId="7" fillId="3" borderId="24" xfId="0" applyFont="1" applyFill="1" applyBorder="1" applyAlignment="1">
      <alignment horizontal="center" textRotation="90" wrapText="1"/>
    </xf>
    <xf numFmtId="0" fontId="7" fillId="4" borderId="34" xfId="0" applyFont="1" applyFill="1" applyBorder="1" applyAlignment="1">
      <alignment horizontal="center" textRotation="90" wrapText="1"/>
    </xf>
    <xf numFmtId="0" fontId="7" fillId="0" borderId="36" xfId="0" applyFont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10" fillId="0" borderId="37" xfId="0" applyNumberFormat="1" applyFont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2" fontId="7" fillId="5" borderId="23" xfId="0" applyNumberFormat="1" applyFont="1" applyFill="1" applyBorder="1" applyAlignment="1">
      <alignment horizontal="center" vertical="center"/>
    </xf>
    <xf numFmtId="2" fontId="7" fillId="5" borderId="21" xfId="0" applyNumberFormat="1" applyFont="1" applyFill="1" applyBorder="1" applyAlignment="1">
      <alignment horizontal="center" vertical="center"/>
    </xf>
    <xf numFmtId="2" fontId="7" fillId="3" borderId="23" xfId="0" applyNumberFormat="1" applyFont="1" applyFill="1" applyBorder="1" applyAlignment="1">
      <alignment horizontal="center" vertical="center"/>
    </xf>
    <xf numFmtId="2" fontId="7" fillId="4" borderId="35" xfId="0" applyNumberFormat="1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7" borderId="20" xfId="0" applyFont="1" applyFill="1" applyBorder="1" applyAlignment="1">
      <alignment horizontal="center" textRotation="90" wrapText="1"/>
    </xf>
    <xf numFmtId="0" fontId="7" fillId="7" borderId="24" xfId="0" applyFont="1" applyFill="1" applyBorder="1" applyAlignment="1">
      <alignment horizontal="center" textRotation="90" wrapText="1"/>
    </xf>
    <xf numFmtId="0" fontId="7" fillId="10" borderId="20" xfId="0" applyFont="1" applyFill="1" applyBorder="1" applyAlignment="1">
      <alignment horizontal="center" textRotation="90" wrapText="1"/>
    </xf>
    <xf numFmtId="0" fontId="7" fillId="10" borderId="32" xfId="0" applyFont="1" applyFill="1" applyBorder="1" applyAlignment="1">
      <alignment horizontal="center" textRotation="90" wrapText="1"/>
    </xf>
    <xf numFmtId="0" fontId="7" fillId="10" borderId="31" xfId="0" applyFont="1" applyFill="1" applyBorder="1" applyAlignment="1">
      <alignment horizontal="center" textRotation="90" wrapText="1"/>
    </xf>
    <xf numFmtId="0" fontId="12" fillId="0" borderId="8" xfId="0" applyFont="1" applyBorder="1" applyAlignment="1">
      <alignment horizontal="center" textRotation="90" wrapText="1"/>
    </xf>
    <xf numFmtId="0" fontId="7" fillId="2" borderId="26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2" fontId="9" fillId="0" borderId="27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10" borderId="16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7" borderId="23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7" fillId="7" borderId="33" xfId="0" applyFont="1" applyFill="1" applyBorder="1" applyAlignment="1">
      <alignment horizontal="center" vertical="center"/>
    </xf>
    <xf numFmtId="0" fontId="7" fillId="10" borderId="22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 vertical="center"/>
    </xf>
    <xf numFmtId="0" fontId="7" fillId="10" borderId="15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10" borderId="23" xfId="0" applyFont="1" applyFill="1" applyBorder="1" applyAlignment="1">
      <alignment horizontal="center" vertical="center"/>
    </xf>
    <xf numFmtId="0" fontId="7" fillId="10" borderId="16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/>
    </xf>
    <xf numFmtId="2" fontId="7" fillId="2" borderId="23" xfId="0" applyNumberFormat="1" applyFont="1" applyFill="1" applyBorder="1" applyAlignment="1">
      <alignment horizontal="center" vertical="center"/>
    </xf>
    <xf numFmtId="2" fontId="7" fillId="2" borderId="21" xfId="0" applyNumberFormat="1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>
      <alignment horizontal="center" vertical="center"/>
    </xf>
    <xf numFmtId="2" fontId="7" fillId="9" borderId="23" xfId="0" applyNumberFormat="1" applyFont="1" applyFill="1" applyBorder="1" applyAlignment="1">
      <alignment horizontal="center" vertical="center"/>
    </xf>
    <xf numFmtId="2" fontId="7" fillId="9" borderId="21" xfId="0" applyNumberFormat="1" applyFont="1" applyFill="1" applyBorder="1" applyAlignment="1">
      <alignment horizontal="center" vertical="center"/>
    </xf>
    <xf numFmtId="2" fontId="7" fillId="8" borderId="23" xfId="0" applyNumberFormat="1" applyFont="1" applyFill="1" applyBorder="1" applyAlignment="1">
      <alignment horizontal="center" vertical="center"/>
    </xf>
    <xf numFmtId="2" fontId="7" fillId="8" borderId="16" xfId="0" applyNumberFormat="1" applyFont="1" applyFill="1" applyBorder="1" applyAlignment="1">
      <alignment horizontal="center" vertical="center"/>
    </xf>
    <xf numFmtId="2" fontId="7" fillId="10" borderId="17" xfId="0" applyNumberFormat="1" applyFont="1" applyFill="1" applyBorder="1" applyAlignment="1">
      <alignment horizontal="center" vertical="center"/>
    </xf>
    <xf numFmtId="2" fontId="7" fillId="8" borderId="17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center"/>
    </xf>
    <xf numFmtId="0" fontId="9" fillId="0" borderId="33" xfId="0" applyFont="1" applyBorder="1" applyAlignment="1">
      <alignment horizontal="center" vertical="center"/>
    </xf>
    <xf numFmtId="2" fontId="9" fillId="5" borderId="22" xfId="0" applyNumberFormat="1" applyFont="1" applyFill="1" applyBorder="1" applyAlignment="1">
      <alignment horizontal="center" vertical="center" shrinkToFit="1"/>
    </xf>
    <xf numFmtId="0" fontId="9" fillId="3" borderId="33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1" fontId="10" fillId="0" borderId="39" xfId="0" applyNumberFormat="1" applyFont="1" applyFill="1" applyBorder="1" applyAlignment="1">
      <alignment horizontal="center" vertical="center"/>
    </xf>
    <xf numFmtId="2" fontId="10" fillId="0" borderId="40" xfId="0" applyNumberFormat="1" applyFont="1" applyBorder="1" applyAlignment="1">
      <alignment horizontal="left" vertical="center"/>
    </xf>
    <xf numFmtId="0" fontId="9" fillId="0" borderId="41" xfId="0" applyFont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1" fontId="10" fillId="0" borderId="44" xfId="0" applyNumberFormat="1" applyFont="1" applyFill="1" applyBorder="1" applyAlignment="1">
      <alignment horizontal="center" vertical="center"/>
    </xf>
    <xf numFmtId="0" fontId="9" fillId="10" borderId="22" xfId="0" applyFont="1" applyFill="1" applyBorder="1" applyAlignment="1">
      <alignment horizontal="center" vertical="center"/>
    </xf>
    <xf numFmtId="0" fontId="9" fillId="10" borderId="14" xfId="0" applyFont="1" applyFill="1" applyBorder="1" applyAlignment="1">
      <alignment horizontal="center" vertical="center"/>
    </xf>
    <xf numFmtId="0" fontId="9" fillId="10" borderId="40" xfId="0" applyFont="1" applyFill="1" applyBorder="1" applyAlignment="1">
      <alignment horizontal="center" vertical="center"/>
    </xf>
    <xf numFmtId="0" fontId="9" fillId="10" borderId="43" xfId="0" applyFont="1" applyFill="1" applyBorder="1" applyAlignment="1">
      <alignment horizontal="center" vertical="center"/>
    </xf>
    <xf numFmtId="0" fontId="9" fillId="10" borderId="15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7" fillId="10" borderId="24" xfId="0" applyFont="1" applyFill="1" applyBorder="1" applyAlignment="1">
      <alignment horizontal="center" textRotation="90" wrapText="1"/>
    </xf>
    <xf numFmtId="0" fontId="7" fillId="4" borderId="20" xfId="0" applyFont="1" applyFill="1" applyBorder="1" applyAlignment="1">
      <alignment horizontal="center" textRotation="90" wrapText="1"/>
    </xf>
    <xf numFmtId="0" fontId="7" fillId="4" borderId="24" xfId="0" applyFont="1" applyFill="1" applyBorder="1" applyAlignment="1">
      <alignment horizontal="center" textRotation="90" wrapText="1"/>
    </xf>
    <xf numFmtId="0" fontId="7" fillId="3" borderId="32" xfId="0" applyFont="1" applyFill="1" applyBorder="1" applyAlignment="1">
      <alignment horizontal="center" textRotation="90" wrapText="1"/>
    </xf>
    <xf numFmtId="0" fontId="7" fillId="3" borderId="31" xfId="0" applyFont="1" applyFill="1" applyBorder="1" applyAlignment="1">
      <alignment horizontal="center" textRotation="90" wrapText="1"/>
    </xf>
    <xf numFmtId="0" fontId="9" fillId="10" borderId="21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center" vertical="center"/>
    </xf>
    <xf numFmtId="0" fontId="7" fillId="10" borderId="3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10" borderId="21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2" fontId="7" fillId="8" borderId="21" xfId="0" applyNumberFormat="1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>
      <alignment horizontal="center" vertical="center"/>
    </xf>
    <xf numFmtId="2" fontId="7" fillId="2" borderId="16" xfId="0" applyNumberFormat="1" applyFont="1" applyFill="1" applyBorder="1" applyAlignment="1">
      <alignment horizontal="center" vertical="center"/>
    </xf>
    <xf numFmtId="2" fontId="7" fillId="0" borderId="16" xfId="0" applyNumberFormat="1" applyFont="1" applyFill="1" applyBorder="1" applyAlignment="1">
      <alignment horizontal="center" vertical="center"/>
    </xf>
    <xf numFmtId="2" fontId="7" fillId="6" borderId="23" xfId="0" applyNumberFormat="1" applyFont="1" applyFill="1" applyBorder="1" applyAlignment="1">
      <alignment horizontal="center" vertical="center"/>
    </xf>
    <xf numFmtId="2" fontId="7" fillId="4" borderId="21" xfId="0" applyNumberFormat="1" applyFont="1" applyFill="1" applyBorder="1" applyAlignment="1">
      <alignment horizontal="center" vertical="center"/>
    </xf>
    <xf numFmtId="2" fontId="7" fillId="5" borderId="16" xfId="0" applyNumberFormat="1" applyFont="1" applyFill="1" applyBorder="1" applyAlignment="1">
      <alignment horizontal="center" vertical="center"/>
    </xf>
    <xf numFmtId="2" fontId="7" fillId="3" borderId="17" xfId="0" applyNumberFormat="1" applyFont="1" applyFill="1" applyBorder="1" applyAlignment="1">
      <alignment horizontal="center" vertical="center"/>
    </xf>
    <xf numFmtId="2" fontId="7" fillId="10" borderId="23" xfId="0" applyNumberFormat="1" applyFont="1" applyFill="1" applyBorder="1" applyAlignment="1">
      <alignment horizontal="center" vertical="center"/>
    </xf>
    <xf numFmtId="2" fontId="7" fillId="6" borderId="21" xfId="0" applyNumberFormat="1" applyFont="1" applyFill="1" applyBorder="1" applyAlignment="1">
      <alignment horizontal="center" vertical="center"/>
    </xf>
    <xf numFmtId="2" fontId="7" fillId="5" borderId="17" xfId="0" applyNumberFormat="1" applyFont="1" applyFill="1" applyBorder="1" applyAlignment="1">
      <alignment horizontal="center" vertical="center"/>
    </xf>
    <xf numFmtId="2" fontId="9" fillId="8" borderId="22" xfId="0" applyNumberFormat="1" applyFont="1" applyFill="1" applyBorder="1" applyAlignment="1">
      <alignment horizontal="center" vertical="center" shrinkToFit="1"/>
    </xf>
    <xf numFmtId="0" fontId="9" fillId="5" borderId="19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1" fontId="10" fillId="0" borderId="26" xfId="0" applyNumberFormat="1" applyFont="1" applyFill="1" applyBorder="1" applyAlignment="1">
      <alignment horizontal="center" vertical="center"/>
    </xf>
    <xf numFmtId="1" fontId="10" fillId="0" borderId="28" xfId="0" applyNumberFormat="1" applyFont="1" applyFill="1" applyBorder="1" applyAlignment="1">
      <alignment horizontal="center" vertical="center"/>
    </xf>
    <xf numFmtId="0" fontId="9" fillId="10" borderId="19" xfId="0" applyFont="1" applyFill="1" applyBorder="1" applyAlignment="1">
      <alignment horizontal="center" vertical="center"/>
    </xf>
    <xf numFmtId="0" fontId="9" fillId="11" borderId="40" xfId="0" applyFont="1" applyFill="1" applyBorder="1" applyAlignment="1">
      <alignment horizontal="center" vertical="center"/>
    </xf>
    <xf numFmtId="0" fontId="9" fillId="11" borderId="22" xfId="0" applyFont="1" applyFill="1" applyBorder="1" applyAlignment="1">
      <alignment horizontal="center" vertical="center"/>
    </xf>
    <xf numFmtId="0" fontId="9" fillId="11" borderId="15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9" fillId="10" borderId="35" xfId="0" applyFont="1" applyFill="1" applyBorder="1" applyAlignment="1">
      <alignment horizontal="center" vertical="center"/>
    </xf>
    <xf numFmtId="0" fontId="9" fillId="10" borderId="17" xfId="0" applyFont="1" applyFill="1" applyBorder="1" applyAlignment="1">
      <alignment horizontal="center" vertical="center"/>
    </xf>
    <xf numFmtId="0" fontId="14" fillId="0" borderId="9" xfId="0" applyFont="1" applyBorder="1" applyAlignment="1">
      <alignment vertical="center"/>
    </xf>
    <xf numFmtId="0" fontId="9" fillId="4" borderId="26" xfId="0" applyFont="1" applyFill="1" applyBorder="1" applyAlignment="1">
      <alignment horizontal="center" vertical="center"/>
    </xf>
    <xf numFmtId="0" fontId="7" fillId="4" borderId="45" xfId="0" applyFont="1" applyFill="1" applyBorder="1" applyAlignment="1">
      <alignment horizontal="center" vertical="center"/>
    </xf>
    <xf numFmtId="0" fontId="9" fillId="4" borderId="35" xfId="0" applyFont="1" applyFill="1" applyBorder="1" applyAlignment="1">
      <alignment horizontal="center" vertical="center"/>
    </xf>
    <xf numFmtId="0" fontId="7" fillId="0" borderId="46" xfId="0" applyFont="1" applyBorder="1" applyAlignment="1"/>
    <xf numFmtId="0" fontId="7" fillId="12" borderId="20" xfId="0" applyFont="1" applyFill="1" applyBorder="1" applyAlignment="1">
      <alignment horizontal="center" textRotation="90" wrapText="1"/>
    </xf>
    <xf numFmtId="0" fontId="7" fillId="12" borderId="23" xfId="0" applyFont="1" applyFill="1" applyBorder="1" applyAlignment="1">
      <alignment horizontal="center" vertical="center"/>
    </xf>
    <xf numFmtId="0" fontId="9" fillId="12" borderId="23" xfId="0" applyFont="1" applyFill="1" applyBorder="1" applyAlignment="1">
      <alignment horizontal="center" vertical="center"/>
    </xf>
    <xf numFmtId="2" fontId="7" fillId="12" borderId="23" xfId="0" applyNumberFormat="1" applyFont="1" applyFill="1" applyBorder="1" applyAlignment="1">
      <alignment horizontal="center" vertical="center"/>
    </xf>
    <xf numFmtId="0" fontId="7" fillId="13" borderId="22" xfId="0" applyFont="1" applyFill="1" applyBorder="1" applyAlignment="1">
      <alignment horizontal="center" vertical="center"/>
    </xf>
    <xf numFmtId="2" fontId="7" fillId="13" borderId="23" xfId="0" applyNumberFormat="1" applyFont="1" applyFill="1" applyBorder="1" applyAlignment="1">
      <alignment horizontal="center" vertical="center"/>
    </xf>
    <xf numFmtId="2" fontId="10" fillId="0" borderId="37" xfId="0" applyNumberFormat="1" applyFont="1" applyFill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2" fontId="9" fillId="0" borderId="23" xfId="0" applyNumberFormat="1" applyFont="1" applyFill="1" applyBorder="1" applyAlignment="1">
      <alignment horizontal="center" vertical="center"/>
    </xf>
    <xf numFmtId="2" fontId="9" fillId="0" borderId="14" xfId="0" applyNumberFormat="1" applyFont="1" applyFill="1" applyBorder="1" applyAlignment="1">
      <alignment horizontal="center" vertical="center"/>
    </xf>
    <xf numFmtId="2" fontId="9" fillId="0" borderId="33" xfId="0" applyNumberFormat="1" applyFont="1" applyFill="1" applyBorder="1" applyAlignment="1">
      <alignment horizontal="center" vertical="center"/>
    </xf>
    <xf numFmtId="2" fontId="9" fillId="0" borderId="35" xfId="0" applyNumberFormat="1" applyFont="1" applyFill="1" applyBorder="1" applyAlignment="1">
      <alignment horizontal="center" vertical="center"/>
    </xf>
    <xf numFmtId="2" fontId="9" fillId="0" borderId="16" xfId="0" applyNumberFormat="1" applyFont="1" applyFill="1" applyBorder="1" applyAlignment="1">
      <alignment horizontal="center" vertical="center"/>
    </xf>
    <xf numFmtId="2" fontId="9" fillId="13" borderId="22" xfId="0" applyNumberFormat="1" applyFont="1" applyFill="1" applyBorder="1" applyAlignment="1">
      <alignment horizontal="center" vertical="center" shrinkToFit="1"/>
    </xf>
    <xf numFmtId="0" fontId="9" fillId="12" borderId="40" xfId="0" applyFont="1" applyFill="1" applyBorder="1" applyAlignment="1">
      <alignment horizontal="center" vertical="center"/>
    </xf>
    <xf numFmtId="0" fontId="9" fillId="12" borderId="21" xfId="0" applyFont="1" applyFill="1" applyBorder="1" applyAlignment="1">
      <alignment horizontal="center" vertical="center"/>
    </xf>
    <xf numFmtId="2" fontId="7" fillId="12" borderId="21" xfId="0" applyNumberFormat="1" applyFont="1" applyFill="1" applyBorder="1" applyAlignment="1">
      <alignment horizontal="center" vertical="center"/>
    </xf>
    <xf numFmtId="0" fontId="7" fillId="12" borderId="24" xfId="0" applyFont="1" applyFill="1" applyBorder="1" applyAlignment="1">
      <alignment horizontal="center" textRotation="90" wrapText="1"/>
    </xf>
    <xf numFmtId="0" fontId="7" fillId="12" borderId="22" xfId="0" applyFont="1" applyFill="1" applyBorder="1" applyAlignment="1">
      <alignment horizontal="center" vertical="center"/>
    </xf>
    <xf numFmtId="0" fontId="7" fillId="12" borderId="33" xfId="0" applyFont="1" applyFill="1" applyBorder="1" applyAlignment="1">
      <alignment horizontal="center" vertical="center"/>
    </xf>
    <xf numFmtId="0" fontId="7" fillId="12" borderId="21" xfId="0" applyFont="1" applyFill="1" applyBorder="1" applyAlignment="1">
      <alignment horizontal="center" vertical="center"/>
    </xf>
    <xf numFmtId="2" fontId="7" fillId="13" borderId="21" xfId="0" applyNumberFormat="1" applyFont="1" applyFill="1" applyBorder="1" applyAlignment="1">
      <alignment horizontal="center" vertical="center"/>
    </xf>
    <xf numFmtId="0" fontId="9" fillId="13" borderId="19" xfId="0" applyFont="1" applyFill="1" applyBorder="1" applyAlignment="1">
      <alignment horizontal="center" vertical="center"/>
    </xf>
    <xf numFmtId="0" fontId="9" fillId="12" borderId="33" xfId="0" applyFont="1" applyFill="1" applyBorder="1" applyAlignment="1">
      <alignment horizontal="center" vertical="center"/>
    </xf>
    <xf numFmtId="0" fontId="9" fillId="12" borderId="15" xfId="0" applyFont="1" applyFill="1" applyBorder="1" applyAlignment="1">
      <alignment horizontal="center" vertical="center"/>
    </xf>
    <xf numFmtId="0" fontId="9" fillId="12" borderId="41" xfId="0" applyFont="1" applyFill="1" applyBorder="1" applyAlignment="1">
      <alignment horizontal="center" vertical="center"/>
    </xf>
    <xf numFmtId="0" fontId="7" fillId="13" borderId="21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0" fillId="14" borderId="0" xfId="0" applyFont="1" applyFill="1" applyAlignment="1">
      <alignment horizontal="center" vertical="center"/>
    </xf>
    <xf numFmtId="0" fontId="10" fillId="14" borderId="0" xfId="0" applyFont="1" applyFill="1" applyAlignment="1">
      <alignment horizontal="center" vertical="center" textRotation="90" wrapText="1"/>
    </xf>
    <xf numFmtId="0" fontId="10" fillId="15" borderId="0" xfId="0" applyFont="1" applyFill="1" applyAlignment="1">
      <alignment horizontal="center" vertical="center"/>
    </xf>
  </cellXfs>
  <cellStyles count="2">
    <cellStyle name="Normalny" xfId="0" builtinId="0"/>
    <cellStyle name="Normalny 2" xfId="1"/>
  </cellStyles>
  <dxfs count="143"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450273</xdr:colOff>
      <xdr:row>4</xdr:row>
      <xdr:rowOff>1220932</xdr:rowOff>
    </xdr:from>
    <xdr:ext cx="184731" cy="264560"/>
    <xdr:sp macro="" textlink="">
      <xdr:nvSpPr>
        <xdr:cNvPr id="5" name="pole tekstowe 4"/>
        <xdr:cNvSpPr txBox="1"/>
      </xdr:nvSpPr>
      <xdr:spPr>
        <a:xfrm>
          <a:off x="6269182" y="18963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abSelected="1" zoomScale="110" zoomScaleNormal="110" workbookViewId="0">
      <pane ySplit="5" topLeftCell="A6" activePane="bottomLeft" state="frozen"/>
      <selection activeCell="AC104" sqref="AC104"/>
      <selection pane="bottomLeft" activeCell="F11" sqref="F11"/>
    </sheetView>
  </sheetViews>
  <sheetFormatPr defaultRowHeight="15" x14ac:dyDescent="0.2"/>
  <cols>
    <col min="1" max="1" width="10.7109375" style="1" customWidth="1"/>
    <col min="2" max="2" width="7.7109375" style="1" customWidth="1"/>
    <col min="3" max="17" width="7.42578125" style="1" customWidth="1"/>
    <col min="18" max="18" width="14.140625" style="1" customWidth="1"/>
    <col min="19" max="19" width="5.7109375" style="1" hidden="1" customWidth="1"/>
    <col min="20" max="16384" width="9.140625" style="1"/>
  </cols>
  <sheetData>
    <row r="1" spans="1:21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4"/>
      <c r="L1" s="5" t="s">
        <v>51</v>
      </c>
      <c r="M1" s="6"/>
      <c r="N1" s="3"/>
      <c r="O1" s="6"/>
      <c r="P1" s="6"/>
      <c r="Q1" s="3"/>
      <c r="R1" s="7"/>
      <c r="U1" s="218"/>
    </row>
    <row r="2" spans="1:21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0"/>
      <c r="L2" s="11"/>
      <c r="M2" s="12"/>
      <c r="N2" s="9"/>
      <c r="O2" s="12"/>
      <c r="P2" s="12"/>
      <c r="Q2" s="9"/>
      <c r="R2" s="13"/>
      <c r="U2" s="218"/>
    </row>
    <row r="3" spans="1:21" ht="21.95" customHeight="1" thickBot="1" x14ac:dyDescent="0.25">
      <c r="A3" s="8" t="s">
        <v>0</v>
      </c>
      <c r="B3" s="14">
        <v>2</v>
      </c>
      <c r="C3" s="12" t="s">
        <v>32</v>
      </c>
      <c r="E3" s="12"/>
      <c r="F3" s="12"/>
      <c r="G3" s="12"/>
      <c r="H3" s="9"/>
      <c r="I3" s="9"/>
      <c r="J3" s="9"/>
      <c r="K3" s="10"/>
      <c r="L3" s="15" t="s">
        <v>20</v>
      </c>
      <c r="M3" s="12"/>
      <c r="N3" s="9"/>
      <c r="O3" s="12"/>
      <c r="P3" s="12"/>
      <c r="Q3" s="9"/>
      <c r="R3" s="13"/>
      <c r="U3" s="218"/>
    </row>
    <row r="4" spans="1:21" ht="5.0999999999999996" customHeight="1" thickBot="1" x14ac:dyDescent="0.3">
      <c r="A4" s="16"/>
      <c r="B4" s="17"/>
      <c r="C4" s="17"/>
      <c r="D4" s="18"/>
      <c r="E4" s="18"/>
      <c r="F4" s="18"/>
      <c r="G4" s="18"/>
      <c r="H4" s="19"/>
      <c r="I4" s="19"/>
      <c r="J4" s="19"/>
      <c r="K4" s="20"/>
      <c r="L4" s="21"/>
      <c r="M4" s="18"/>
      <c r="N4" s="19"/>
      <c r="O4" s="18"/>
      <c r="P4" s="18"/>
      <c r="Q4" s="19"/>
      <c r="R4" s="22"/>
      <c r="U4" s="218"/>
    </row>
    <row r="5" spans="1:21" ht="117" customHeight="1" thickBot="1" x14ac:dyDescent="0.25">
      <c r="A5" s="40" t="s">
        <v>33</v>
      </c>
      <c r="B5" s="32" t="s">
        <v>1</v>
      </c>
      <c r="C5" s="189" t="s">
        <v>50</v>
      </c>
      <c r="D5" s="60" t="s">
        <v>21</v>
      </c>
      <c r="E5" s="135" t="s">
        <v>22</v>
      </c>
      <c r="F5" s="33" t="s">
        <v>24</v>
      </c>
      <c r="G5" s="34" t="s">
        <v>23</v>
      </c>
      <c r="H5" s="34" t="s">
        <v>16</v>
      </c>
      <c r="I5" s="34" t="s">
        <v>18</v>
      </c>
      <c r="J5" s="34" t="s">
        <v>15</v>
      </c>
      <c r="K5" s="34" t="s">
        <v>14</v>
      </c>
      <c r="L5" s="34" t="s">
        <v>13</v>
      </c>
      <c r="M5" s="136" t="s">
        <v>19</v>
      </c>
      <c r="N5" s="137" t="s">
        <v>31</v>
      </c>
      <c r="O5" s="41" t="s">
        <v>19</v>
      </c>
      <c r="P5" s="138" t="s">
        <v>11</v>
      </c>
      <c r="Q5" s="139" t="s">
        <v>17</v>
      </c>
      <c r="R5" s="63" t="s">
        <v>35</v>
      </c>
      <c r="S5" s="23" t="s">
        <v>2</v>
      </c>
      <c r="U5" s="219" t="s">
        <v>57</v>
      </c>
    </row>
    <row r="6" spans="1:21" ht="15.6" customHeight="1" x14ac:dyDescent="0.2">
      <c r="A6" s="44"/>
      <c r="B6" s="30" t="s">
        <v>3</v>
      </c>
      <c r="C6" s="193"/>
      <c r="D6" s="141"/>
      <c r="E6" s="142" t="s">
        <v>34</v>
      </c>
      <c r="F6" s="79" t="s">
        <v>34</v>
      </c>
      <c r="G6" s="143">
        <v>0</v>
      </c>
      <c r="H6" s="143">
        <v>0</v>
      </c>
      <c r="I6" s="143">
        <v>1</v>
      </c>
      <c r="J6" s="143">
        <v>0</v>
      </c>
      <c r="K6" s="143">
        <v>0</v>
      </c>
      <c r="L6" s="143">
        <v>0</v>
      </c>
      <c r="M6" s="144">
        <v>0</v>
      </c>
      <c r="N6" s="145">
        <v>3</v>
      </c>
      <c r="O6" s="146" t="s">
        <v>34</v>
      </c>
      <c r="P6" s="147" t="s">
        <v>34</v>
      </c>
      <c r="Q6" s="148" t="s">
        <v>34</v>
      </c>
      <c r="R6" s="64" t="s">
        <v>8</v>
      </c>
      <c r="S6" s="24"/>
      <c r="U6" s="218" t="str">
        <f t="shared" ref="U6:U69" si="0">IF($B5="l. wsiad.",SUM(D5:F5,O6,P5),"-")</f>
        <v>-</v>
      </c>
    </row>
    <row r="7" spans="1:21" ht="15.6" customHeight="1" x14ac:dyDescent="0.2">
      <c r="A7" s="47">
        <v>5.35</v>
      </c>
      <c r="B7" s="31" t="s">
        <v>4</v>
      </c>
      <c r="C7" s="190" t="s">
        <v>34</v>
      </c>
      <c r="D7" s="90" t="s">
        <v>34</v>
      </c>
      <c r="E7" s="149" t="s">
        <v>34</v>
      </c>
      <c r="F7" s="86">
        <v>0</v>
      </c>
      <c r="G7" s="150">
        <v>4</v>
      </c>
      <c r="H7" s="150">
        <v>0</v>
      </c>
      <c r="I7" s="150">
        <v>0</v>
      </c>
      <c r="J7" s="150">
        <v>0</v>
      </c>
      <c r="K7" s="150">
        <v>0</v>
      </c>
      <c r="L7" s="150">
        <v>0</v>
      </c>
      <c r="M7" s="151">
        <v>0</v>
      </c>
      <c r="N7" s="152"/>
      <c r="O7" s="153" t="s">
        <v>34</v>
      </c>
      <c r="P7" s="154" t="s">
        <v>34</v>
      </c>
      <c r="Q7" s="155"/>
      <c r="R7" s="65">
        <f>SUM(D7:Q7)</f>
        <v>4</v>
      </c>
      <c r="S7" s="25"/>
      <c r="U7" s="218" t="str">
        <f t="shared" si="0"/>
        <v>-</v>
      </c>
    </row>
    <row r="8" spans="1:21" ht="15.6" customHeight="1" x14ac:dyDescent="0.2">
      <c r="A8" s="216" t="s">
        <v>42</v>
      </c>
      <c r="B8" s="29" t="s">
        <v>5</v>
      </c>
      <c r="C8" s="191" t="s">
        <v>34</v>
      </c>
      <c r="D8" s="78" t="s">
        <v>34</v>
      </c>
      <c r="E8" s="140" t="s">
        <v>34</v>
      </c>
      <c r="F8" s="76">
        <f>F7</f>
        <v>0</v>
      </c>
      <c r="G8" s="73">
        <f t="shared" ref="G8" si="1">F8-G6+G7</f>
        <v>4</v>
      </c>
      <c r="H8" s="73">
        <f t="shared" ref="H8" si="2">G8-H6+H7</f>
        <v>4</v>
      </c>
      <c r="I8" s="73">
        <f t="shared" ref="I8" si="3">H8-I6+I7</f>
        <v>3</v>
      </c>
      <c r="J8" s="73">
        <f t="shared" ref="J8" si="4">I8-J6+J7</f>
        <v>3</v>
      </c>
      <c r="K8" s="73">
        <f t="shared" ref="K8" si="5">J8-K6+K7</f>
        <v>3</v>
      </c>
      <c r="L8" s="73">
        <f t="shared" ref="L8" si="6">K8-L6+L7</f>
        <v>3</v>
      </c>
      <c r="M8" s="75">
        <f t="shared" ref="M8" si="7">L8-M6+M7</f>
        <v>3</v>
      </c>
      <c r="N8" s="72">
        <f t="shared" ref="N8" si="8">M8-N6+N7</f>
        <v>0</v>
      </c>
      <c r="O8" s="48" t="s">
        <v>34</v>
      </c>
      <c r="P8" s="71" t="s">
        <v>34</v>
      </c>
      <c r="Q8" s="71" t="s">
        <v>34</v>
      </c>
      <c r="R8" s="66"/>
      <c r="S8" s="26">
        <f>MAX(D8:Q8)</f>
        <v>4</v>
      </c>
      <c r="U8" s="218">
        <f t="shared" si="0"/>
        <v>0</v>
      </c>
    </row>
    <row r="9" spans="1:21" ht="15.6" customHeight="1" x14ac:dyDescent="0.2">
      <c r="A9" s="217"/>
      <c r="B9" s="29" t="s">
        <v>6</v>
      </c>
      <c r="C9" s="194"/>
      <c r="D9" s="98"/>
      <c r="E9" s="156"/>
      <c r="F9" s="157" t="s">
        <v>34</v>
      </c>
      <c r="G9" s="158"/>
      <c r="H9" s="159">
        <v>5.38</v>
      </c>
      <c r="I9" s="158"/>
      <c r="J9" s="158"/>
      <c r="K9" s="159">
        <v>5.44</v>
      </c>
      <c r="L9" s="158"/>
      <c r="M9" s="160"/>
      <c r="N9" s="161">
        <v>5.49</v>
      </c>
      <c r="O9" s="51"/>
      <c r="P9" s="162"/>
      <c r="Q9" s="163" t="s">
        <v>34</v>
      </c>
      <c r="R9" s="67">
        <v>0.14000000000000001</v>
      </c>
      <c r="S9" s="25"/>
      <c r="U9" s="218" t="str">
        <f t="shared" si="0"/>
        <v>-</v>
      </c>
    </row>
    <row r="10" spans="1:21" ht="15.6" customHeight="1" x14ac:dyDescent="0.2">
      <c r="A10" s="217"/>
      <c r="B10" s="29" t="s">
        <v>7</v>
      </c>
      <c r="C10" s="192" t="s">
        <v>34</v>
      </c>
      <c r="D10" s="164" t="s">
        <v>34</v>
      </c>
      <c r="E10" s="156"/>
      <c r="F10" s="157">
        <v>5.35</v>
      </c>
      <c r="G10" s="158"/>
      <c r="H10" s="159">
        <v>5.39</v>
      </c>
      <c r="I10" s="158"/>
      <c r="J10" s="158"/>
      <c r="K10" s="159">
        <v>5.44</v>
      </c>
      <c r="L10" s="158"/>
      <c r="M10" s="160"/>
      <c r="N10" s="165"/>
      <c r="O10" s="51"/>
      <c r="P10" s="162"/>
      <c r="Q10" s="166"/>
      <c r="R10" s="66"/>
      <c r="S10" s="27"/>
      <c r="U10" s="218" t="str">
        <f t="shared" si="0"/>
        <v>-</v>
      </c>
    </row>
    <row r="11" spans="1:21" ht="15.6" customHeight="1" thickBot="1" x14ac:dyDescent="0.25">
      <c r="A11" s="55">
        <v>198</v>
      </c>
      <c r="B11" s="35" t="s">
        <v>9</v>
      </c>
      <c r="C11" s="188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7"/>
      <c r="O11" s="37"/>
      <c r="P11" s="37"/>
      <c r="Q11" s="38"/>
      <c r="R11" s="68"/>
      <c r="S11" s="28"/>
      <c r="U11" s="218" t="str">
        <f t="shared" si="0"/>
        <v>-</v>
      </c>
    </row>
    <row r="12" spans="1:21" ht="15.6" customHeight="1" x14ac:dyDescent="0.2">
      <c r="A12" s="44"/>
      <c r="B12" s="30" t="s">
        <v>3</v>
      </c>
      <c r="C12" s="193"/>
      <c r="D12" s="141"/>
      <c r="E12" s="142" t="s">
        <v>34</v>
      </c>
      <c r="F12" s="79" t="s">
        <v>34</v>
      </c>
      <c r="G12" s="143">
        <v>0</v>
      </c>
      <c r="H12" s="143">
        <v>2</v>
      </c>
      <c r="I12" s="143">
        <v>0</v>
      </c>
      <c r="J12" s="143">
        <v>0</v>
      </c>
      <c r="K12" s="143">
        <v>1</v>
      </c>
      <c r="L12" s="143">
        <v>3</v>
      </c>
      <c r="M12" s="144">
        <v>0</v>
      </c>
      <c r="N12" s="145">
        <v>0</v>
      </c>
      <c r="O12" s="146" t="s">
        <v>34</v>
      </c>
      <c r="P12" s="147" t="s">
        <v>34</v>
      </c>
      <c r="Q12" s="148" t="s">
        <v>34</v>
      </c>
      <c r="R12" s="64" t="s">
        <v>8</v>
      </c>
      <c r="S12" s="24"/>
      <c r="U12" s="218" t="str">
        <f t="shared" si="0"/>
        <v>-</v>
      </c>
    </row>
    <row r="13" spans="1:21" ht="15.6" customHeight="1" x14ac:dyDescent="0.2">
      <c r="A13" s="47">
        <v>6.24</v>
      </c>
      <c r="B13" s="31" t="s">
        <v>4</v>
      </c>
      <c r="C13" s="190" t="s">
        <v>34</v>
      </c>
      <c r="D13" s="90" t="s">
        <v>34</v>
      </c>
      <c r="E13" s="149" t="s">
        <v>34</v>
      </c>
      <c r="F13" s="86">
        <v>1</v>
      </c>
      <c r="G13" s="150">
        <v>2</v>
      </c>
      <c r="H13" s="150">
        <v>1</v>
      </c>
      <c r="I13" s="150">
        <v>0</v>
      </c>
      <c r="J13" s="150">
        <v>2</v>
      </c>
      <c r="K13" s="150">
        <v>0</v>
      </c>
      <c r="L13" s="150">
        <v>0</v>
      </c>
      <c r="M13" s="151">
        <v>0</v>
      </c>
      <c r="N13" s="152"/>
      <c r="O13" s="153" t="s">
        <v>34</v>
      </c>
      <c r="P13" s="154" t="s">
        <v>34</v>
      </c>
      <c r="Q13" s="155"/>
      <c r="R13" s="65">
        <f t="shared" ref="R13" si="9">SUM(D13:Q13)</f>
        <v>6</v>
      </c>
      <c r="S13" s="25"/>
      <c r="U13" s="218" t="str">
        <f t="shared" si="0"/>
        <v>-</v>
      </c>
    </row>
    <row r="14" spans="1:21" ht="15.6" customHeight="1" x14ac:dyDescent="0.2">
      <c r="A14" s="216" t="s">
        <v>42</v>
      </c>
      <c r="B14" s="29" t="s">
        <v>5</v>
      </c>
      <c r="C14" s="191" t="s">
        <v>34</v>
      </c>
      <c r="D14" s="78" t="s">
        <v>34</v>
      </c>
      <c r="E14" s="140" t="s">
        <v>34</v>
      </c>
      <c r="F14" s="76">
        <f>F13</f>
        <v>1</v>
      </c>
      <c r="G14" s="73">
        <f t="shared" ref="G14" si="10">F14-G12+G13</f>
        <v>3</v>
      </c>
      <c r="H14" s="73">
        <f t="shared" ref="H14" si="11">G14-H12+H13</f>
        <v>2</v>
      </c>
      <c r="I14" s="73">
        <f t="shared" ref="I14" si="12">H14-I12+I13</f>
        <v>2</v>
      </c>
      <c r="J14" s="73">
        <f t="shared" ref="J14" si="13">I14-J12+J13</f>
        <v>4</v>
      </c>
      <c r="K14" s="73">
        <f t="shared" ref="K14" si="14">J14-K12+K13</f>
        <v>3</v>
      </c>
      <c r="L14" s="73">
        <f t="shared" ref="L14" si="15">K14-L12+L13</f>
        <v>0</v>
      </c>
      <c r="M14" s="75">
        <f t="shared" ref="M14" si="16">L14-M12+M13</f>
        <v>0</v>
      </c>
      <c r="N14" s="72">
        <f t="shared" ref="N14" si="17">M14-N12+N13</f>
        <v>0</v>
      </c>
      <c r="O14" s="48" t="s">
        <v>34</v>
      </c>
      <c r="P14" s="71" t="s">
        <v>34</v>
      </c>
      <c r="Q14" s="71" t="s">
        <v>34</v>
      </c>
      <c r="R14" s="66"/>
      <c r="S14" s="26">
        <f t="shared" ref="S14" si="18">MAX(D14:Q14)</f>
        <v>4</v>
      </c>
      <c r="U14" s="218">
        <f t="shared" si="0"/>
        <v>1</v>
      </c>
    </row>
    <row r="15" spans="1:21" ht="15.6" customHeight="1" x14ac:dyDescent="0.2">
      <c r="A15" s="217"/>
      <c r="B15" s="29" t="s">
        <v>6</v>
      </c>
      <c r="C15" s="194"/>
      <c r="D15" s="98"/>
      <c r="E15" s="156"/>
      <c r="F15" s="157" t="s">
        <v>34</v>
      </c>
      <c r="G15" s="158"/>
      <c r="H15" s="159">
        <v>6.28</v>
      </c>
      <c r="I15" s="158"/>
      <c r="J15" s="158"/>
      <c r="K15" s="159">
        <v>6.34</v>
      </c>
      <c r="L15" s="158"/>
      <c r="M15" s="160"/>
      <c r="N15" s="161">
        <v>6.38</v>
      </c>
      <c r="O15" s="51"/>
      <c r="P15" s="162"/>
      <c r="Q15" s="163" t="s">
        <v>34</v>
      </c>
      <c r="R15" s="67">
        <v>0.14000000000000001</v>
      </c>
      <c r="S15" s="25"/>
      <c r="U15" s="218" t="str">
        <f t="shared" si="0"/>
        <v>-</v>
      </c>
    </row>
    <row r="16" spans="1:21" ht="15.6" customHeight="1" x14ac:dyDescent="0.2">
      <c r="A16" s="217"/>
      <c r="B16" s="29" t="s">
        <v>7</v>
      </c>
      <c r="C16" s="192" t="s">
        <v>34</v>
      </c>
      <c r="D16" s="164" t="s">
        <v>34</v>
      </c>
      <c r="E16" s="156"/>
      <c r="F16" s="157">
        <v>6.24</v>
      </c>
      <c r="G16" s="158"/>
      <c r="H16" s="159">
        <v>6.28</v>
      </c>
      <c r="I16" s="158"/>
      <c r="J16" s="158"/>
      <c r="K16" s="159">
        <v>6.34</v>
      </c>
      <c r="L16" s="158"/>
      <c r="M16" s="160"/>
      <c r="N16" s="165"/>
      <c r="O16" s="51"/>
      <c r="P16" s="162"/>
      <c r="Q16" s="166"/>
      <c r="R16" s="66"/>
      <c r="S16" s="27"/>
      <c r="U16" s="218" t="str">
        <f t="shared" si="0"/>
        <v>-</v>
      </c>
    </row>
    <row r="17" spans="1:21" ht="15.6" customHeight="1" thickBot="1" x14ac:dyDescent="0.25">
      <c r="A17" s="55">
        <v>198</v>
      </c>
      <c r="B17" s="35" t="s">
        <v>9</v>
      </c>
      <c r="C17" s="188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7"/>
      <c r="O17" s="37"/>
      <c r="P17" s="37"/>
      <c r="Q17" s="38"/>
      <c r="R17" s="68"/>
      <c r="S17" s="28"/>
      <c r="U17" s="218" t="str">
        <f t="shared" si="0"/>
        <v>-</v>
      </c>
    </row>
    <row r="18" spans="1:21" ht="15.6" customHeight="1" x14ac:dyDescent="0.2">
      <c r="A18" s="44"/>
      <c r="B18" s="30" t="s">
        <v>3</v>
      </c>
      <c r="C18" s="193"/>
      <c r="D18" s="141"/>
      <c r="E18" s="142" t="s">
        <v>34</v>
      </c>
      <c r="F18" s="79" t="s">
        <v>34</v>
      </c>
      <c r="G18" s="143">
        <v>0</v>
      </c>
      <c r="H18" s="143">
        <v>0</v>
      </c>
      <c r="I18" s="143">
        <v>1</v>
      </c>
      <c r="J18" s="143">
        <v>2</v>
      </c>
      <c r="K18" s="143">
        <v>1</v>
      </c>
      <c r="L18" s="143">
        <v>0</v>
      </c>
      <c r="M18" s="144" t="s">
        <v>34</v>
      </c>
      <c r="N18" s="145" t="s">
        <v>34</v>
      </c>
      <c r="O18" s="146">
        <v>0</v>
      </c>
      <c r="P18" s="147">
        <v>0</v>
      </c>
      <c r="Q18" s="148">
        <v>0</v>
      </c>
      <c r="R18" s="64" t="s">
        <v>8</v>
      </c>
      <c r="S18" s="24"/>
      <c r="U18" s="218" t="str">
        <f t="shared" si="0"/>
        <v>-</v>
      </c>
    </row>
    <row r="19" spans="1:21" ht="15.6" customHeight="1" x14ac:dyDescent="0.2">
      <c r="A19" s="47">
        <v>6.57</v>
      </c>
      <c r="B19" s="31" t="s">
        <v>4</v>
      </c>
      <c r="C19" s="190" t="s">
        <v>34</v>
      </c>
      <c r="D19" s="90" t="s">
        <v>34</v>
      </c>
      <c r="E19" s="149" t="s">
        <v>34</v>
      </c>
      <c r="F19" s="86">
        <v>2</v>
      </c>
      <c r="G19" s="150">
        <v>2</v>
      </c>
      <c r="H19" s="150">
        <v>0</v>
      </c>
      <c r="I19" s="150">
        <v>0</v>
      </c>
      <c r="J19" s="150">
        <v>0</v>
      </c>
      <c r="K19" s="150">
        <v>0</v>
      </c>
      <c r="L19" s="150">
        <v>0</v>
      </c>
      <c r="M19" s="151" t="s">
        <v>34</v>
      </c>
      <c r="N19" s="152"/>
      <c r="O19" s="153">
        <v>0</v>
      </c>
      <c r="P19" s="154">
        <v>0</v>
      </c>
      <c r="Q19" s="155"/>
      <c r="R19" s="65">
        <f t="shared" ref="R19" si="19">SUM(D19:Q19)</f>
        <v>4</v>
      </c>
      <c r="S19" s="25"/>
      <c r="U19" s="218" t="str">
        <f t="shared" si="0"/>
        <v>-</v>
      </c>
    </row>
    <row r="20" spans="1:21" ht="15.6" customHeight="1" x14ac:dyDescent="0.2">
      <c r="A20" s="216" t="s">
        <v>43</v>
      </c>
      <c r="B20" s="29" t="s">
        <v>5</v>
      </c>
      <c r="C20" s="191" t="s">
        <v>34</v>
      </c>
      <c r="D20" s="78" t="s">
        <v>34</v>
      </c>
      <c r="E20" s="140" t="s">
        <v>34</v>
      </c>
      <c r="F20" s="76">
        <f>F19</f>
        <v>2</v>
      </c>
      <c r="G20" s="73">
        <f t="shared" ref="G20" si="20">F20-G18+G19</f>
        <v>4</v>
      </c>
      <c r="H20" s="73">
        <f t="shared" ref="H20" si="21">G20-H18+H19</f>
        <v>4</v>
      </c>
      <c r="I20" s="73">
        <f t="shared" ref="I20" si="22">H20-I18+I19</f>
        <v>3</v>
      </c>
      <c r="J20" s="73">
        <f t="shared" ref="J20" si="23">I20-J18+J19</f>
        <v>1</v>
      </c>
      <c r="K20" s="73">
        <f t="shared" ref="K20" si="24">J20-K18+K19</f>
        <v>0</v>
      </c>
      <c r="L20" s="73">
        <f t="shared" ref="L20" si="25">K20-L18+L19</f>
        <v>0</v>
      </c>
      <c r="M20" s="75" t="s">
        <v>34</v>
      </c>
      <c r="N20" s="72" t="s">
        <v>34</v>
      </c>
      <c r="O20" s="48">
        <f>L20-O18+O19</f>
        <v>0</v>
      </c>
      <c r="P20" s="71">
        <f t="shared" ref="P20" si="26">O20-P18+P19</f>
        <v>0</v>
      </c>
      <c r="Q20" s="71">
        <f t="shared" ref="Q20" si="27">P20-Q18+Q19</f>
        <v>0</v>
      </c>
      <c r="R20" s="66"/>
      <c r="S20" s="26">
        <f t="shared" ref="S20" si="28">MAX(D20:Q20)</f>
        <v>4</v>
      </c>
      <c r="U20" s="218">
        <f t="shared" si="0"/>
        <v>2</v>
      </c>
    </row>
    <row r="21" spans="1:21" ht="15.6" customHeight="1" x14ac:dyDescent="0.2">
      <c r="A21" s="217"/>
      <c r="B21" s="29" t="s">
        <v>6</v>
      </c>
      <c r="C21" s="194"/>
      <c r="D21" s="98"/>
      <c r="E21" s="156"/>
      <c r="F21" s="157" t="s">
        <v>34</v>
      </c>
      <c r="G21" s="158"/>
      <c r="H21" s="159">
        <v>7.01</v>
      </c>
      <c r="I21" s="158"/>
      <c r="J21" s="158"/>
      <c r="K21" s="159">
        <v>7.07</v>
      </c>
      <c r="L21" s="158"/>
      <c r="M21" s="160"/>
      <c r="N21" s="161" t="s">
        <v>34</v>
      </c>
      <c r="O21" s="51"/>
      <c r="P21" s="162"/>
      <c r="Q21" s="163">
        <v>7.14</v>
      </c>
      <c r="R21" s="67">
        <v>0.17</v>
      </c>
      <c r="S21" s="25"/>
      <c r="U21" s="218" t="str">
        <f t="shared" si="0"/>
        <v>-</v>
      </c>
    </row>
    <row r="22" spans="1:21" ht="15.6" customHeight="1" x14ac:dyDescent="0.2">
      <c r="A22" s="217"/>
      <c r="B22" s="29" t="s">
        <v>7</v>
      </c>
      <c r="C22" s="192" t="s">
        <v>34</v>
      </c>
      <c r="D22" s="164" t="s">
        <v>34</v>
      </c>
      <c r="E22" s="156"/>
      <c r="F22" s="157">
        <v>6.57</v>
      </c>
      <c r="G22" s="158"/>
      <c r="H22" s="159">
        <v>7.01</v>
      </c>
      <c r="I22" s="158"/>
      <c r="J22" s="158"/>
      <c r="K22" s="159">
        <v>7.07</v>
      </c>
      <c r="L22" s="158"/>
      <c r="M22" s="160"/>
      <c r="N22" s="165"/>
      <c r="O22" s="51"/>
      <c r="P22" s="162"/>
      <c r="Q22" s="166"/>
      <c r="R22" s="66"/>
      <c r="S22" s="27"/>
      <c r="U22" s="218" t="str">
        <f t="shared" si="0"/>
        <v>-</v>
      </c>
    </row>
    <row r="23" spans="1:21" ht="15.6" customHeight="1" thickBot="1" x14ac:dyDescent="0.25">
      <c r="A23" s="55">
        <v>198</v>
      </c>
      <c r="B23" s="35" t="s">
        <v>9</v>
      </c>
      <c r="C23" s="188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7"/>
      <c r="O23" s="37"/>
      <c r="P23" s="37"/>
      <c r="Q23" s="38"/>
      <c r="R23" s="68"/>
      <c r="S23" s="28"/>
      <c r="U23" s="218" t="str">
        <f t="shared" si="0"/>
        <v>-</v>
      </c>
    </row>
    <row r="24" spans="1:21" ht="15.6" customHeight="1" x14ac:dyDescent="0.2">
      <c r="A24" s="44"/>
      <c r="B24" s="30" t="s">
        <v>3</v>
      </c>
      <c r="C24" s="193"/>
      <c r="D24" s="141"/>
      <c r="E24" s="142" t="s">
        <v>34</v>
      </c>
      <c r="F24" s="79" t="s">
        <v>34</v>
      </c>
      <c r="G24" s="143">
        <v>0</v>
      </c>
      <c r="H24" s="143">
        <v>0</v>
      </c>
      <c r="I24" s="143">
        <v>1</v>
      </c>
      <c r="J24" s="143">
        <v>1</v>
      </c>
      <c r="K24" s="143">
        <v>1</v>
      </c>
      <c r="L24" s="143">
        <v>1</v>
      </c>
      <c r="M24" s="144">
        <v>0</v>
      </c>
      <c r="N24" s="145">
        <v>8</v>
      </c>
      <c r="O24" s="146" t="s">
        <v>34</v>
      </c>
      <c r="P24" s="147" t="s">
        <v>34</v>
      </c>
      <c r="Q24" s="148" t="s">
        <v>34</v>
      </c>
      <c r="R24" s="64" t="s">
        <v>8</v>
      </c>
      <c r="S24" s="24"/>
      <c r="U24" s="218" t="str">
        <f t="shared" si="0"/>
        <v>-</v>
      </c>
    </row>
    <row r="25" spans="1:21" ht="15.6" customHeight="1" x14ac:dyDescent="0.2">
      <c r="A25" s="47">
        <v>7.55</v>
      </c>
      <c r="B25" s="31" t="s">
        <v>4</v>
      </c>
      <c r="C25" s="190" t="s">
        <v>34</v>
      </c>
      <c r="D25" s="90" t="s">
        <v>34</v>
      </c>
      <c r="E25" s="149" t="s">
        <v>34</v>
      </c>
      <c r="F25" s="86">
        <v>6</v>
      </c>
      <c r="G25" s="150">
        <v>1</v>
      </c>
      <c r="H25" s="150">
        <v>0</v>
      </c>
      <c r="I25" s="150">
        <v>0</v>
      </c>
      <c r="J25" s="150">
        <v>3</v>
      </c>
      <c r="K25" s="150">
        <v>2</v>
      </c>
      <c r="L25" s="150">
        <v>0</v>
      </c>
      <c r="M25" s="151">
        <v>0</v>
      </c>
      <c r="N25" s="152"/>
      <c r="O25" s="153" t="s">
        <v>34</v>
      </c>
      <c r="P25" s="154" t="s">
        <v>34</v>
      </c>
      <c r="Q25" s="155"/>
      <c r="R25" s="65">
        <f t="shared" ref="R25" si="29">SUM(D25:Q25)</f>
        <v>12</v>
      </c>
      <c r="S25" s="25"/>
      <c r="U25" s="218" t="str">
        <f t="shared" si="0"/>
        <v>-</v>
      </c>
    </row>
    <row r="26" spans="1:21" ht="15.6" customHeight="1" x14ac:dyDescent="0.2">
      <c r="A26" s="216" t="s">
        <v>42</v>
      </c>
      <c r="B26" s="29" t="s">
        <v>5</v>
      </c>
      <c r="C26" s="191" t="s">
        <v>34</v>
      </c>
      <c r="D26" s="78" t="s">
        <v>34</v>
      </c>
      <c r="E26" s="140" t="s">
        <v>34</v>
      </c>
      <c r="F26" s="76">
        <f>F25</f>
        <v>6</v>
      </c>
      <c r="G26" s="73">
        <f t="shared" ref="G26" si="30">F26-G24+G25</f>
        <v>7</v>
      </c>
      <c r="H26" s="73">
        <f t="shared" ref="H26" si="31">G26-H24+H25</f>
        <v>7</v>
      </c>
      <c r="I26" s="73">
        <f t="shared" ref="I26" si="32">H26-I24+I25</f>
        <v>6</v>
      </c>
      <c r="J26" s="73">
        <f t="shared" ref="J26" si="33">I26-J24+J25</f>
        <v>8</v>
      </c>
      <c r="K26" s="73">
        <f t="shared" ref="K26" si="34">J26-K24+K25</f>
        <v>9</v>
      </c>
      <c r="L26" s="73">
        <f t="shared" ref="L26" si="35">K26-L24+L25</f>
        <v>8</v>
      </c>
      <c r="M26" s="75">
        <f t="shared" ref="M26" si="36">L26-M24+M25</f>
        <v>8</v>
      </c>
      <c r="N26" s="72">
        <f t="shared" ref="N26" si="37">M26-N24+N25</f>
        <v>0</v>
      </c>
      <c r="O26" s="48" t="s">
        <v>34</v>
      </c>
      <c r="P26" s="71" t="s">
        <v>34</v>
      </c>
      <c r="Q26" s="71" t="s">
        <v>34</v>
      </c>
      <c r="R26" s="66"/>
      <c r="S26" s="26">
        <f t="shared" ref="S26" si="38">MAX(D26:Q26)</f>
        <v>9</v>
      </c>
      <c r="U26" s="218">
        <f t="shared" si="0"/>
        <v>6</v>
      </c>
    </row>
    <row r="27" spans="1:21" ht="15.6" customHeight="1" x14ac:dyDescent="0.2">
      <c r="A27" s="217"/>
      <c r="B27" s="29" t="s">
        <v>6</v>
      </c>
      <c r="C27" s="194"/>
      <c r="D27" s="98"/>
      <c r="E27" s="156"/>
      <c r="F27" s="157" t="s">
        <v>34</v>
      </c>
      <c r="G27" s="158"/>
      <c r="H27" s="159">
        <v>8.02</v>
      </c>
      <c r="I27" s="158"/>
      <c r="J27" s="158"/>
      <c r="K27" s="159">
        <v>8.07</v>
      </c>
      <c r="L27" s="158"/>
      <c r="M27" s="160"/>
      <c r="N27" s="161">
        <v>8.1</v>
      </c>
      <c r="O27" s="51"/>
      <c r="P27" s="162"/>
      <c r="Q27" s="163" t="s">
        <v>34</v>
      </c>
      <c r="R27" s="67">
        <v>0.15</v>
      </c>
      <c r="S27" s="25"/>
      <c r="U27" s="218" t="str">
        <f t="shared" si="0"/>
        <v>-</v>
      </c>
    </row>
    <row r="28" spans="1:21" ht="15.6" customHeight="1" x14ac:dyDescent="0.2">
      <c r="A28" s="217"/>
      <c r="B28" s="29" t="s">
        <v>7</v>
      </c>
      <c r="C28" s="192" t="s">
        <v>34</v>
      </c>
      <c r="D28" s="164" t="s">
        <v>34</v>
      </c>
      <c r="E28" s="156"/>
      <c r="F28" s="157">
        <v>7.55</v>
      </c>
      <c r="G28" s="158"/>
      <c r="H28" s="159">
        <v>8.02</v>
      </c>
      <c r="I28" s="158"/>
      <c r="J28" s="158"/>
      <c r="K28" s="159">
        <v>8.07</v>
      </c>
      <c r="L28" s="158"/>
      <c r="M28" s="160"/>
      <c r="N28" s="165"/>
      <c r="O28" s="51"/>
      <c r="P28" s="162"/>
      <c r="Q28" s="166"/>
      <c r="R28" s="66"/>
      <c r="S28" s="27"/>
      <c r="U28" s="218" t="str">
        <f t="shared" si="0"/>
        <v>-</v>
      </c>
    </row>
    <row r="29" spans="1:21" ht="15.6" customHeight="1" thickBot="1" x14ac:dyDescent="0.25">
      <c r="A29" s="55">
        <v>198</v>
      </c>
      <c r="B29" s="35" t="s">
        <v>9</v>
      </c>
      <c r="C29" s="188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7"/>
      <c r="O29" s="37"/>
      <c r="P29" s="37"/>
      <c r="Q29" s="38"/>
      <c r="R29" s="68"/>
      <c r="S29" s="28"/>
      <c r="U29" s="218" t="str">
        <f t="shared" si="0"/>
        <v>-</v>
      </c>
    </row>
    <row r="30" spans="1:21" ht="15.6" customHeight="1" x14ac:dyDescent="0.2">
      <c r="A30" s="44"/>
      <c r="B30" s="30" t="s">
        <v>3</v>
      </c>
      <c r="C30" s="193"/>
      <c r="D30" s="141"/>
      <c r="E30" s="142">
        <v>0</v>
      </c>
      <c r="F30" s="79">
        <v>3</v>
      </c>
      <c r="G30" s="143">
        <v>8</v>
      </c>
      <c r="H30" s="143">
        <v>6</v>
      </c>
      <c r="I30" s="143">
        <v>0</v>
      </c>
      <c r="J30" s="143">
        <v>0</v>
      </c>
      <c r="K30" s="143">
        <v>0</v>
      </c>
      <c r="L30" s="143">
        <v>0</v>
      </c>
      <c r="M30" s="144" t="s">
        <v>34</v>
      </c>
      <c r="N30" s="145" t="s">
        <v>34</v>
      </c>
      <c r="O30" s="146">
        <v>2</v>
      </c>
      <c r="P30" s="147">
        <v>3</v>
      </c>
      <c r="Q30" s="148">
        <v>0</v>
      </c>
      <c r="R30" s="64" t="s">
        <v>8</v>
      </c>
      <c r="S30" s="24"/>
      <c r="U30" s="218" t="str">
        <f t="shared" si="0"/>
        <v>-</v>
      </c>
    </row>
    <row r="31" spans="1:21" ht="15.6" customHeight="1" x14ac:dyDescent="0.2">
      <c r="A31" s="47">
        <v>8.33</v>
      </c>
      <c r="B31" s="31" t="s">
        <v>4</v>
      </c>
      <c r="C31" s="190" t="s">
        <v>34</v>
      </c>
      <c r="D31" s="90">
        <v>7</v>
      </c>
      <c r="E31" s="149">
        <v>8</v>
      </c>
      <c r="F31" s="86">
        <v>5</v>
      </c>
      <c r="G31" s="150">
        <v>1</v>
      </c>
      <c r="H31" s="150">
        <v>1</v>
      </c>
      <c r="I31" s="150">
        <v>0</v>
      </c>
      <c r="J31" s="150">
        <v>0</v>
      </c>
      <c r="K31" s="150">
        <v>0</v>
      </c>
      <c r="L31" s="150">
        <v>0</v>
      </c>
      <c r="M31" s="151" t="s">
        <v>34</v>
      </c>
      <c r="N31" s="152"/>
      <c r="O31" s="153">
        <v>0</v>
      </c>
      <c r="P31" s="154">
        <v>0</v>
      </c>
      <c r="Q31" s="155"/>
      <c r="R31" s="65">
        <f t="shared" ref="R31" si="39">SUM(D31:Q31)</f>
        <v>22</v>
      </c>
      <c r="S31" s="25"/>
      <c r="U31" s="218" t="str">
        <f t="shared" si="0"/>
        <v>-</v>
      </c>
    </row>
    <row r="32" spans="1:21" ht="15.6" customHeight="1" x14ac:dyDescent="0.2">
      <c r="A32" s="216" t="s">
        <v>44</v>
      </c>
      <c r="B32" s="29" t="s">
        <v>5</v>
      </c>
      <c r="C32" s="191" t="s">
        <v>34</v>
      </c>
      <c r="D32" s="78">
        <f>D31</f>
        <v>7</v>
      </c>
      <c r="E32" s="140">
        <f t="shared" ref="E32" si="40">D32-E30+E31</f>
        <v>15</v>
      </c>
      <c r="F32" s="76">
        <f t="shared" ref="F32" si="41">E32-F30+F31</f>
        <v>17</v>
      </c>
      <c r="G32" s="73">
        <f t="shared" ref="G32" si="42">F32-G30+G31</f>
        <v>10</v>
      </c>
      <c r="H32" s="73">
        <f t="shared" ref="H32" si="43">G32-H30+H31</f>
        <v>5</v>
      </c>
      <c r="I32" s="73">
        <f t="shared" ref="I32" si="44">H32-I30+I31</f>
        <v>5</v>
      </c>
      <c r="J32" s="73">
        <f t="shared" ref="J32" si="45">I32-J30+J31</f>
        <v>5</v>
      </c>
      <c r="K32" s="73">
        <f t="shared" ref="K32" si="46">J32-K30+K31</f>
        <v>5</v>
      </c>
      <c r="L32" s="73">
        <f t="shared" ref="L32" si="47">K32-L30+L31</f>
        <v>5</v>
      </c>
      <c r="M32" s="75" t="s">
        <v>34</v>
      </c>
      <c r="N32" s="72" t="s">
        <v>34</v>
      </c>
      <c r="O32" s="48">
        <f>L32-O30+O31</f>
        <v>3</v>
      </c>
      <c r="P32" s="71">
        <f t="shared" ref="P32" si="48">O32-P30+P31</f>
        <v>0</v>
      </c>
      <c r="Q32" s="71">
        <f t="shared" ref="Q32" si="49">P32-Q30+Q31</f>
        <v>0</v>
      </c>
      <c r="R32" s="66"/>
      <c r="S32" s="26">
        <f t="shared" ref="S32" si="50">MAX(D32:Q32)</f>
        <v>17</v>
      </c>
      <c r="U32" s="218">
        <f t="shared" si="0"/>
        <v>23</v>
      </c>
    </row>
    <row r="33" spans="1:21" ht="15.6" customHeight="1" x14ac:dyDescent="0.2">
      <c r="A33" s="217"/>
      <c r="B33" s="29" t="s">
        <v>6</v>
      </c>
      <c r="C33" s="194"/>
      <c r="D33" s="98"/>
      <c r="E33" s="156"/>
      <c r="F33" s="157">
        <v>8.36</v>
      </c>
      <c r="G33" s="158"/>
      <c r="H33" s="159">
        <v>8.41</v>
      </c>
      <c r="I33" s="158"/>
      <c r="J33" s="158"/>
      <c r="K33" s="159">
        <v>8.4600000000000009</v>
      </c>
      <c r="L33" s="158"/>
      <c r="M33" s="160"/>
      <c r="N33" s="161" t="s">
        <v>34</v>
      </c>
      <c r="O33" s="51"/>
      <c r="P33" s="162"/>
      <c r="Q33" s="163">
        <v>8.5299999999999994</v>
      </c>
      <c r="R33" s="67">
        <v>0.19</v>
      </c>
      <c r="S33" s="25"/>
      <c r="U33" s="218" t="str">
        <f t="shared" si="0"/>
        <v>-</v>
      </c>
    </row>
    <row r="34" spans="1:21" ht="15.6" customHeight="1" x14ac:dyDescent="0.2">
      <c r="A34" s="217"/>
      <c r="B34" s="29" t="s">
        <v>7</v>
      </c>
      <c r="C34" s="192" t="s">
        <v>34</v>
      </c>
      <c r="D34" s="164">
        <v>8.34</v>
      </c>
      <c r="E34" s="156"/>
      <c r="F34" s="157">
        <v>8.36</v>
      </c>
      <c r="G34" s="158"/>
      <c r="H34" s="159">
        <v>8.41</v>
      </c>
      <c r="I34" s="158"/>
      <c r="J34" s="158"/>
      <c r="K34" s="159">
        <v>8.4600000000000009</v>
      </c>
      <c r="L34" s="158"/>
      <c r="M34" s="160"/>
      <c r="N34" s="165"/>
      <c r="O34" s="51"/>
      <c r="P34" s="162"/>
      <c r="Q34" s="166"/>
      <c r="R34" s="66"/>
      <c r="S34" s="27"/>
      <c r="U34" s="218" t="str">
        <f t="shared" si="0"/>
        <v>-</v>
      </c>
    </row>
    <row r="35" spans="1:21" ht="15.6" customHeight="1" thickBot="1" x14ac:dyDescent="0.25">
      <c r="A35" s="55">
        <v>198</v>
      </c>
      <c r="B35" s="35" t="s">
        <v>9</v>
      </c>
      <c r="C35" s="188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7"/>
      <c r="O35" s="37"/>
      <c r="P35" s="37"/>
      <c r="Q35" s="38"/>
      <c r="R35" s="68"/>
      <c r="S35" s="28"/>
      <c r="U35" s="218" t="str">
        <f t="shared" si="0"/>
        <v>-</v>
      </c>
    </row>
    <row r="36" spans="1:21" ht="15.6" customHeight="1" x14ac:dyDescent="0.2">
      <c r="A36" s="44"/>
      <c r="B36" s="30" t="s">
        <v>3</v>
      </c>
      <c r="C36" s="193"/>
      <c r="D36" s="141"/>
      <c r="E36" s="142">
        <v>0</v>
      </c>
      <c r="F36" s="79">
        <v>0</v>
      </c>
      <c r="G36" s="143">
        <v>0</v>
      </c>
      <c r="H36" s="143">
        <v>5</v>
      </c>
      <c r="I36" s="143">
        <v>6</v>
      </c>
      <c r="J36" s="143">
        <v>6</v>
      </c>
      <c r="K36" s="143">
        <v>2</v>
      </c>
      <c r="L36" s="143">
        <v>0</v>
      </c>
      <c r="M36" s="144">
        <v>6</v>
      </c>
      <c r="N36" s="145">
        <v>0</v>
      </c>
      <c r="O36" s="146" t="s">
        <v>34</v>
      </c>
      <c r="P36" s="147" t="s">
        <v>34</v>
      </c>
      <c r="Q36" s="148" t="s">
        <v>34</v>
      </c>
      <c r="R36" s="64" t="s">
        <v>8</v>
      </c>
      <c r="S36" s="24"/>
      <c r="U36" s="218" t="str">
        <f t="shared" si="0"/>
        <v>-</v>
      </c>
    </row>
    <row r="37" spans="1:21" ht="15.6" customHeight="1" x14ac:dyDescent="0.2">
      <c r="A37" s="47">
        <v>9.4</v>
      </c>
      <c r="B37" s="31" t="s">
        <v>4</v>
      </c>
      <c r="C37" s="190" t="s">
        <v>34</v>
      </c>
      <c r="D37" s="90">
        <v>10</v>
      </c>
      <c r="E37" s="149">
        <v>0</v>
      </c>
      <c r="F37" s="86">
        <v>6</v>
      </c>
      <c r="G37" s="150">
        <v>1</v>
      </c>
      <c r="H37" s="150">
        <v>6</v>
      </c>
      <c r="I37" s="150">
        <v>0</v>
      </c>
      <c r="J37" s="150">
        <v>2</v>
      </c>
      <c r="K37" s="150">
        <v>0</v>
      </c>
      <c r="L37" s="150">
        <v>0</v>
      </c>
      <c r="M37" s="151">
        <v>0</v>
      </c>
      <c r="N37" s="152"/>
      <c r="O37" s="153" t="s">
        <v>34</v>
      </c>
      <c r="P37" s="154" t="s">
        <v>34</v>
      </c>
      <c r="Q37" s="155"/>
      <c r="R37" s="65">
        <f t="shared" ref="R37" si="51">SUM(D37:Q37)</f>
        <v>25</v>
      </c>
      <c r="S37" s="25"/>
      <c r="U37" s="218" t="str">
        <f t="shared" si="0"/>
        <v>-</v>
      </c>
    </row>
    <row r="38" spans="1:21" ht="15.6" customHeight="1" x14ac:dyDescent="0.2">
      <c r="A38" s="216" t="s">
        <v>45</v>
      </c>
      <c r="B38" s="29" t="s">
        <v>5</v>
      </c>
      <c r="C38" s="191" t="s">
        <v>34</v>
      </c>
      <c r="D38" s="78">
        <f>D37</f>
        <v>10</v>
      </c>
      <c r="E38" s="140">
        <f t="shared" ref="E38" si="52">D38-E36+E37</f>
        <v>10</v>
      </c>
      <c r="F38" s="76">
        <f t="shared" ref="F38" si="53">E38-F36+F37</f>
        <v>16</v>
      </c>
      <c r="G38" s="73">
        <f t="shared" ref="G38" si="54">F38-G36+G37</f>
        <v>17</v>
      </c>
      <c r="H38" s="73">
        <f t="shared" ref="H38" si="55">G38-H36+H37</f>
        <v>18</v>
      </c>
      <c r="I38" s="73">
        <f t="shared" ref="I38" si="56">H38-I36+I37</f>
        <v>12</v>
      </c>
      <c r="J38" s="73">
        <f t="shared" ref="J38" si="57">I38-J36+J37</f>
        <v>8</v>
      </c>
      <c r="K38" s="73">
        <f t="shared" ref="K38" si="58">J38-K36+K37</f>
        <v>6</v>
      </c>
      <c r="L38" s="73">
        <f t="shared" ref="L38" si="59">K38-L36+L37</f>
        <v>6</v>
      </c>
      <c r="M38" s="75">
        <f t="shared" ref="M38" si="60">L38-M36+M37</f>
        <v>0</v>
      </c>
      <c r="N38" s="72">
        <f t="shared" ref="N38" si="61">M38-N36+N37</f>
        <v>0</v>
      </c>
      <c r="O38" s="48" t="s">
        <v>34</v>
      </c>
      <c r="P38" s="71" t="s">
        <v>34</v>
      </c>
      <c r="Q38" s="71" t="s">
        <v>34</v>
      </c>
      <c r="R38" s="66"/>
      <c r="S38" s="26">
        <f t="shared" ref="S38" si="62">MAX(D38:Q38)</f>
        <v>18</v>
      </c>
      <c r="U38" s="218">
        <f t="shared" si="0"/>
        <v>16</v>
      </c>
    </row>
    <row r="39" spans="1:21" ht="15.6" customHeight="1" x14ac:dyDescent="0.2">
      <c r="A39" s="217"/>
      <c r="B39" s="29" t="s">
        <v>6</v>
      </c>
      <c r="C39" s="194"/>
      <c r="D39" s="98"/>
      <c r="E39" s="156"/>
      <c r="F39" s="157">
        <v>9.43</v>
      </c>
      <c r="G39" s="158"/>
      <c r="H39" s="159">
        <v>9.4700000000000006</v>
      </c>
      <c r="I39" s="158"/>
      <c r="J39" s="158"/>
      <c r="K39" s="159">
        <v>9.5500000000000007</v>
      </c>
      <c r="L39" s="158"/>
      <c r="M39" s="160"/>
      <c r="N39" s="161">
        <v>9.57</v>
      </c>
      <c r="O39" s="51"/>
      <c r="P39" s="162"/>
      <c r="Q39" s="163" t="s">
        <v>34</v>
      </c>
      <c r="R39" s="67">
        <v>0.16</v>
      </c>
      <c r="S39" s="25"/>
      <c r="U39" s="218" t="str">
        <f t="shared" si="0"/>
        <v>-</v>
      </c>
    </row>
    <row r="40" spans="1:21" ht="15.6" customHeight="1" x14ac:dyDescent="0.2">
      <c r="A40" s="217"/>
      <c r="B40" s="29" t="s">
        <v>7</v>
      </c>
      <c r="C40" s="192" t="s">
        <v>34</v>
      </c>
      <c r="D40" s="164">
        <v>9.41</v>
      </c>
      <c r="E40" s="156"/>
      <c r="F40" s="157">
        <v>9.43</v>
      </c>
      <c r="G40" s="158"/>
      <c r="H40" s="159">
        <v>9.4700000000000006</v>
      </c>
      <c r="I40" s="158"/>
      <c r="J40" s="158"/>
      <c r="K40" s="159">
        <v>9.5500000000000007</v>
      </c>
      <c r="L40" s="158"/>
      <c r="M40" s="160"/>
      <c r="N40" s="165"/>
      <c r="O40" s="51"/>
      <c r="P40" s="162"/>
      <c r="Q40" s="166"/>
      <c r="R40" s="66"/>
      <c r="S40" s="27"/>
      <c r="U40" s="218" t="str">
        <f t="shared" si="0"/>
        <v>-</v>
      </c>
    </row>
    <row r="41" spans="1:21" ht="15.6" customHeight="1" thickBot="1" x14ac:dyDescent="0.25">
      <c r="A41" s="55">
        <v>198</v>
      </c>
      <c r="B41" s="35" t="s">
        <v>9</v>
      </c>
      <c r="C41" s="188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7"/>
      <c r="O41" s="37"/>
      <c r="P41" s="37"/>
      <c r="Q41" s="38"/>
      <c r="R41" s="68"/>
      <c r="S41" s="28"/>
      <c r="U41" s="218" t="str">
        <f t="shared" si="0"/>
        <v>-</v>
      </c>
    </row>
    <row r="42" spans="1:21" ht="15.6" customHeight="1" x14ac:dyDescent="0.2">
      <c r="A42" s="44"/>
      <c r="B42" s="30" t="s">
        <v>3</v>
      </c>
      <c r="C42" s="193"/>
      <c r="D42" s="141"/>
      <c r="E42" s="142" t="s">
        <v>34</v>
      </c>
      <c r="F42" s="79" t="s">
        <v>34</v>
      </c>
      <c r="G42" s="143">
        <v>0</v>
      </c>
      <c r="H42" s="143">
        <v>2</v>
      </c>
      <c r="I42" s="143">
        <v>8</v>
      </c>
      <c r="J42" s="143">
        <v>2</v>
      </c>
      <c r="K42" s="143">
        <v>0</v>
      </c>
      <c r="L42" s="143">
        <v>0</v>
      </c>
      <c r="M42" s="144">
        <v>3</v>
      </c>
      <c r="N42" s="145">
        <v>12</v>
      </c>
      <c r="O42" s="146" t="s">
        <v>34</v>
      </c>
      <c r="P42" s="147" t="s">
        <v>34</v>
      </c>
      <c r="Q42" s="148" t="s">
        <v>34</v>
      </c>
      <c r="R42" s="64" t="s">
        <v>8</v>
      </c>
      <c r="S42" s="24"/>
      <c r="U42" s="218" t="str">
        <f t="shared" si="0"/>
        <v>-</v>
      </c>
    </row>
    <row r="43" spans="1:21" ht="15.6" customHeight="1" x14ac:dyDescent="0.2">
      <c r="A43" s="47">
        <v>10.3</v>
      </c>
      <c r="B43" s="31" t="s">
        <v>4</v>
      </c>
      <c r="C43" s="190" t="s">
        <v>34</v>
      </c>
      <c r="D43" s="90" t="s">
        <v>34</v>
      </c>
      <c r="E43" s="149" t="s">
        <v>34</v>
      </c>
      <c r="F43" s="86">
        <v>7</v>
      </c>
      <c r="G43" s="150">
        <v>2</v>
      </c>
      <c r="H43" s="150">
        <v>7</v>
      </c>
      <c r="I43" s="150">
        <v>5</v>
      </c>
      <c r="J43" s="150">
        <v>4</v>
      </c>
      <c r="K43" s="150">
        <v>2</v>
      </c>
      <c r="L43" s="150">
        <v>0</v>
      </c>
      <c r="M43" s="151">
        <v>0</v>
      </c>
      <c r="N43" s="152"/>
      <c r="O43" s="153" t="s">
        <v>34</v>
      </c>
      <c r="P43" s="154" t="s">
        <v>34</v>
      </c>
      <c r="Q43" s="155"/>
      <c r="R43" s="65">
        <f t="shared" ref="R43" si="63">SUM(D43:Q43)</f>
        <v>27</v>
      </c>
      <c r="S43" s="25"/>
      <c r="U43" s="218" t="str">
        <f t="shared" si="0"/>
        <v>-</v>
      </c>
    </row>
    <row r="44" spans="1:21" ht="15.6" customHeight="1" x14ac:dyDescent="0.2">
      <c r="A44" s="216" t="s">
        <v>42</v>
      </c>
      <c r="B44" s="29" t="s">
        <v>5</v>
      </c>
      <c r="C44" s="191" t="s">
        <v>34</v>
      </c>
      <c r="D44" s="78" t="s">
        <v>34</v>
      </c>
      <c r="E44" s="140" t="s">
        <v>34</v>
      </c>
      <c r="F44" s="76">
        <f>F43</f>
        <v>7</v>
      </c>
      <c r="G44" s="73">
        <f t="shared" ref="G44" si="64">F44-G42+G43</f>
        <v>9</v>
      </c>
      <c r="H44" s="73">
        <f t="shared" ref="H44" si="65">G44-H42+H43</f>
        <v>14</v>
      </c>
      <c r="I44" s="73">
        <f t="shared" ref="I44" si="66">H44-I42+I43</f>
        <v>11</v>
      </c>
      <c r="J44" s="73">
        <f t="shared" ref="J44" si="67">I44-J42+J43</f>
        <v>13</v>
      </c>
      <c r="K44" s="73">
        <f t="shared" ref="K44" si="68">J44-K42+K43</f>
        <v>15</v>
      </c>
      <c r="L44" s="73">
        <f t="shared" ref="L44" si="69">K44-L42+L43</f>
        <v>15</v>
      </c>
      <c r="M44" s="75">
        <f t="shared" ref="M44" si="70">L44-M42+M43</f>
        <v>12</v>
      </c>
      <c r="N44" s="72">
        <f t="shared" ref="N44" si="71">M44-N42+N43</f>
        <v>0</v>
      </c>
      <c r="O44" s="48" t="s">
        <v>34</v>
      </c>
      <c r="P44" s="71" t="s">
        <v>34</v>
      </c>
      <c r="Q44" s="71" t="s">
        <v>34</v>
      </c>
      <c r="R44" s="66"/>
      <c r="S44" s="26">
        <f t="shared" ref="S44" si="72">MAX(D44:Q44)</f>
        <v>15</v>
      </c>
      <c r="U44" s="218">
        <f t="shared" si="0"/>
        <v>7</v>
      </c>
    </row>
    <row r="45" spans="1:21" ht="15.6" customHeight="1" x14ac:dyDescent="0.2">
      <c r="A45" s="217"/>
      <c r="B45" s="29" t="s">
        <v>6</v>
      </c>
      <c r="C45" s="194"/>
      <c r="D45" s="98"/>
      <c r="E45" s="156"/>
      <c r="F45" s="157" t="s">
        <v>34</v>
      </c>
      <c r="G45" s="158"/>
      <c r="H45" s="159">
        <v>10.34</v>
      </c>
      <c r="I45" s="158"/>
      <c r="J45" s="158"/>
      <c r="K45" s="159">
        <v>10.4</v>
      </c>
      <c r="L45" s="158"/>
      <c r="M45" s="160"/>
      <c r="N45" s="161">
        <v>10.45</v>
      </c>
      <c r="O45" s="51"/>
      <c r="P45" s="162"/>
      <c r="Q45" s="163" t="s">
        <v>34</v>
      </c>
      <c r="R45" s="67">
        <v>0.15</v>
      </c>
      <c r="S45" s="25"/>
      <c r="U45" s="218" t="str">
        <f t="shared" si="0"/>
        <v>-</v>
      </c>
    </row>
    <row r="46" spans="1:21" ht="15.6" customHeight="1" x14ac:dyDescent="0.2">
      <c r="A46" s="217"/>
      <c r="B46" s="29" t="s">
        <v>7</v>
      </c>
      <c r="C46" s="192" t="s">
        <v>34</v>
      </c>
      <c r="D46" s="164" t="s">
        <v>34</v>
      </c>
      <c r="E46" s="156"/>
      <c r="F46" s="157">
        <v>10.3</v>
      </c>
      <c r="G46" s="158"/>
      <c r="H46" s="159">
        <v>10.35</v>
      </c>
      <c r="I46" s="158"/>
      <c r="J46" s="158"/>
      <c r="K46" s="159">
        <v>10.4</v>
      </c>
      <c r="L46" s="158"/>
      <c r="M46" s="160"/>
      <c r="N46" s="165"/>
      <c r="O46" s="51"/>
      <c r="P46" s="162"/>
      <c r="Q46" s="166"/>
      <c r="R46" s="66"/>
      <c r="S46" s="27"/>
      <c r="U46" s="218" t="str">
        <f t="shared" si="0"/>
        <v>-</v>
      </c>
    </row>
    <row r="47" spans="1:21" ht="15.6" customHeight="1" thickBot="1" x14ac:dyDescent="0.25">
      <c r="A47" s="55">
        <v>198</v>
      </c>
      <c r="B47" s="35" t="s">
        <v>9</v>
      </c>
      <c r="C47" s="188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7"/>
      <c r="O47" s="37"/>
      <c r="P47" s="37"/>
      <c r="Q47" s="38"/>
      <c r="R47" s="68"/>
      <c r="S47" s="28"/>
      <c r="U47" s="218" t="str">
        <f t="shared" si="0"/>
        <v>-</v>
      </c>
    </row>
    <row r="48" spans="1:21" ht="15.6" customHeight="1" x14ac:dyDescent="0.2">
      <c r="A48" s="44"/>
      <c r="B48" s="30" t="s">
        <v>3</v>
      </c>
      <c r="C48" s="193"/>
      <c r="D48" s="141"/>
      <c r="E48" s="142" t="s">
        <v>34</v>
      </c>
      <c r="F48" s="79" t="s">
        <v>34</v>
      </c>
      <c r="G48" s="143">
        <v>4</v>
      </c>
      <c r="H48" s="143">
        <v>3</v>
      </c>
      <c r="I48" s="143">
        <v>0</v>
      </c>
      <c r="J48" s="143">
        <v>0</v>
      </c>
      <c r="K48" s="143">
        <v>1</v>
      </c>
      <c r="L48" s="143">
        <v>5</v>
      </c>
      <c r="M48" s="144">
        <v>0</v>
      </c>
      <c r="N48" s="145">
        <v>27</v>
      </c>
      <c r="O48" s="146" t="s">
        <v>34</v>
      </c>
      <c r="P48" s="147" t="s">
        <v>34</v>
      </c>
      <c r="Q48" s="148" t="s">
        <v>34</v>
      </c>
      <c r="R48" s="64" t="s">
        <v>8</v>
      </c>
      <c r="S48" s="24"/>
      <c r="U48" s="218" t="str">
        <f t="shared" si="0"/>
        <v>-</v>
      </c>
    </row>
    <row r="49" spans="1:21" ht="15.6" customHeight="1" x14ac:dyDescent="0.2">
      <c r="A49" s="47">
        <v>11.5</v>
      </c>
      <c r="B49" s="31" t="s">
        <v>4</v>
      </c>
      <c r="C49" s="190" t="s">
        <v>34</v>
      </c>
      <c r="D49" s="90" t="s">
        <v>34</v>
      </c>
      <c r="E49" s="149" t="s">
        <v>34</v>
      </c>
      <c r="F49" s="86">
        <v>6</v>
      </c>
      <c r="G49" s="150">
        <v>16</v>
      </c>
      <c r="H49" s="150">
        <v>6</v>
      </c>
      <c r="I49" s="150">
        <v>10</v>
      </c>
      <c r="J49" s="150">
        <v>2</v>
      </c>
      <c r="K49" s="150">
        <v>0</v>
      </c>
      <c r="L49" s="150">
        <v>0</v>
      </c>
      <c r="M49" s="151">
        <v>0</v>
      </c>
      <c r="N49" s="152"/>
      <c r="O49" s="153" t="s">
        <v>34</v>
      </c>
      <c r="P49" s="154" t="s">
        <v>34</v>
      </c>
      <c r="Q49" s="155"/>
      <c r="R49" s="65">
        <f t="shared" ref="R49" si="73">SUM(D49:Q49)</f>
        <v>40</v>
      </c>
      <c r="S49" s="25"/>
      <c r="U49" s="218" t="str">
        <f t="shared" si="0"/>
        <v>-</v>
      </c>
    </row>
    <row r="50" spans="1:21" ht="15.6" customHeight="1" x14ac:dyDescent="0.2">
      <c r="A50" s="216" t="s">
        <v>42</v>
      </c>
      <c r="B50" s="29" t="s">
        <v>5</v>
      </c>
      <c r="C50" s="191" t="s">
        <v>34</v>
      </c>
      <c r="D50" s="78" t="s">
        <v>34</v>
      </c>
      <c r="E50" s="140" t="s">
        <v>34</v>
      </c>
      <c r="F50" s="76">
        <f>F49</f>
        <v>6</v>
      </c>
      <c r="G50" s="73">
        <f t="shared" ref="G50" si="74">F50-G48+G49</f>
        <v>18</v>
      </c>
      <c r="H50" s="73">
        <f t="shared" ref="H50" si="75">G50-H48+H49</f>
        <v>21</v>
      </c>
      <c r="I50" s="73">
        <f t="shared" ref="I50" si="76">H50-I48+I49</f>
        <v>31</v>
      </c>
      <c r="J50" s="73">
        <f t="shared" ref="J50" si="77">I50-J48+J49</f>
        <v>33</v>
      </c>
      <c r="K50" s="73">
        <f t="shared" ref="K50" si="78">J50-K48+K49</f>
        <v>32</v>
      </c>
      <c r="L50" s="73">
        <f t="shared" ref="L50" si="79">K50-L48+L49</f>
        <v>27</v>
      </c>
      <c r="M50" s="75">
        <f t="shared" ref="M50" si="80">L50-M48+M49</f>
        <v>27</v>
      </c>
      <c r="N50" s="72">
        <f t="shared" ref="N50" si="81">M50-N48+N49</f>
        <v>0</v>
      </c>
      <c r="O50" s="48" t="s">
        <v>34</v>
      </c>
      <c r="P50" s="71" t="s">
        <v>34</v>
      </c>
      <c r="Q50" s="71" t="s">
        <v>34</v>
      </c>
      <c r="R50" s="66"/>
      <c r="S50" s="26">
        <f t="shared" ref="S50" si="82">MAX(D50:Q50)</f>
        <v>33</v>
      </c>
      <c r="U50" s="218">
        <f t="shared" si="0"/>
        <v>6</v>
      </c>
    </row>
    <row r="51" spans="1:21" ht="15.6" customHeight="1" x14ac:dyDescent="0.2">
      <c r="A51" s="217"/>
      <c r="B51" s="29" t="s">
        <v>6</v>
      </c>
      <c r="C51" s="194"/>
      <c r="D51" s="98"/>
      <c r="E51" s="156"/>
      <c r="F51" s="157" t="s">
        <v>34</v>
      </c>
      <c r="G51" s="158"/>
      <c r="H51" s="159">
        <v>11.55</v>
      </c>
      <c r="I51" s="158"/>
      <c r="J51" s="158"/>
      <c r="K51" s="159">
        <v>12</v>
      </c>
      <c r="L51" s="158"/>
      <c r="M51" s="160"/>
      <c r="N51" s="161">
        <v>12.04</v>
      </c>
      <c r="O51" s="51"/>
      <c r="P51" s="162"/>
      <c r="Q51" s="163" t="s">
        <v>34</v>
      </c>
      <c r="R51" s="67">
        <v>0.14000000000000001</v>
      </c>
      <c r="S51" s="25"/>
      <c r="U51" s="218" t="str">
        <f t="shared" si="0"/>
        <v>-</v>
      </c>
    </row>
    <row r="52" spans="1:21" ht="15.6" customHeight="1" x14ac:dyDescent="0.2">
      <c r="A52" s="217"/>
      <c r="B52" s="29" t="s">
        <v>7</v>
      </c>
      <c r="C52" s="192" t="s">
        <v>34</v>
      </c>
      <c r="D52" s="164" t="s">
        <v>34</v>
      </c>
      <c r="E52" s="156"/>
      <c r="F52" s="157">
        <v>11.5</v>
      </c>
      <c r="G52" s="158"/>
      <c r="H52" s="159">
        <v>11.55</v>
      </c>
      <c r="I52" s="158"/>
      <c r="J52" s="158"/>
      <c r="K52" s="159">
        <v>12</v>
      </c>
      <c r="L52" s="158"/>
      <c r="M52" s="160"/>
      <c r="N52" s="165"/>
      <c r="O52" s="51"/>
      <c r="P52" s="162"/>
      <c r="Q52" s="166"/>
      <c r="R52" s="66"/>
      <c r="S52" s="27"/>
      <c r="U52" s="218" t="str">
        <f t="shared" si="0"/>
        <v>-</v>
      </c>
    </row>
    <row r="53" spans="1:21" ht="15.6" customHeight="1" thickBot="1" x14ac:dyDescent="0.25">
      <c r="A53" s="55">
        <v>198</v>
      </c>
      <c r="B53" s="35" t="s">
        <v>9</v>
      </c>
      <c r="C53" s="188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7"/>
      <c r="O53" s="37"/>
      <c r="P53" s="37"/>
      <c r="Q53" s="38"/>
      <c r="R53" s="68"/>
      <c r="S53" s="28"/>
      <c r="U53" s="218" t="str">
        <f t="shared" si="0"/>
        <v>-</v>
      </c>
    </row>
    <row r="54" spans="1:21" ht="15.6" customHeight="1" x14ac:dyDescent="0.2">
      <c r="A54" s="44"/>
      <c r="B54" s="30" t="s">
        <v>3</v>
      </c>
      <c r="C54" s="193"/>
      <c r="D54" s="141"/>
      <c r="E54" s="142" t="s">
        <v>34</v>
      </c>
      <c r="F54" s="79" t="s">
        <v>34</v>
      </c>
      <c r="G54" s="143">
        <v>0</v>
      </c>
      <c r="H54" s="143">
        <v>2</v>
      </c>
      <c r="I54" s="143">
        <v>3</v>
      </c>
      <c r="J54" s="143">
        <v>3</v>
      </c>
      <c r="K54" s="143">
        <v>0</v>
      </c>
      <c r="L54" s="143">
        <v>3</v>
      </c>
      <c r="M54" s="144">
        <v>4</v>
      </c>
      <c r="N54" s="145">
        <v>11</v>
      </c>
      <c r="O54" s="146" t="s">
        <v>34</v>
      </c>
      <c r="P54" s="147" t="s">
        <v>34</v>
      </c>
      <c r="Q54" s="148" t="s">
        <v>34</v>
      </c>
      <c r="R54" s="64" t="s">
        <v>8</v>
      </c>
      <c r="S54" s="24"/>
      <c r="U54" s="218" t="str">
        <f t="shared" si="0"/>
        <v>-</v>
      </c>
    </row>
    <row r="55" spans="1:21" ht="15.6" customHeight="1" x14ac:dyDescent="0.2">
      <c r="A55" s="47">
        <v>12.36</v>
      </c>
      <c r="B55" s="31" t="s">
        <v>4</v>
      </c>
      <c r="C55" s="190" t="s">
        <v>34</v>
      </c>
      <c r="D55" s="90" t="s">
        <v>34</v>
      </c>
      <c r="E55" s="149" t="s">
        <v>34</v>
      </c>
      <c r="F55" s="86">
        <v>3</v>
      </c>
      <c r="G55" s="150">
        <v>2</v>
      </c>
      <c r="H55" s="150">
        <v>9</v>
      </c>
      <c r="I55" s="150">
        <v>3</v>
      </c>
      <c r="J55" s="150">
        <v>4</v>
      </c>
      <c r="K55" s="150">
        <v>5</v>
      </c>
      <c r="L55" s="150">
        <v>0</v>
      </c>
      <c r="M55" s="151">
        <v>0</v>
      </c>
      <c r="N55" s="152"/>
      <c r="O55" s="153" t="s">
        <v>34</v>
      </c>
      <c r="P55" s="154" t="s">
        <v>34</v>
      </c>
      <c r="Q55" s="155"/>
      <c r="R55" s="65">
        <f t="shared" ref="R55" si="83">SUM(D55:Q55)</f>
        <v>26</v>
      </c>
      <c r="S55" s="25"/>
      <c r="U55" s="218" t="str">
        <f t="shared" si="0"/>
        <v>-</v>
      </c>
    </row>
    <row r="56" spans="1:21" ht="15.6" customHeight="1" x14ac:dyDescent="0.2">
      <c r="A56" s="216" t="s">
        <v>42</v>
      </c>
      <c r="B56" s="29" t="s">
        <v>5</v>
      </c>
      <c r="C56" s="191" t="s">
        <v>34</v>
      </c>
      <c r="D56" s="78" t="s">
        <v>34</v>
      </c>
      <c r="E56" s="140" t="s">
        <v>34</v>
      </c>
      <c r="F56" s="76">
        <f>F55</f>
        <v>3</v>
      </c>
      <c r="G56" s="73">
        <f t="shared" ref="G56" si="84">F56-G54+G55</f>
        <v>5</v>
      </c>
      <c r="H56" s="73">
        <f t="shared" ref="H56" si="85">G56-H54+H55</f>
        <v>12</v>
      </c>
      <c r="I56" s="73">
        <f t="shared" ref="I56" si="86">H56-I54+I55</f>
        <v>12</v>
      </c>
      <c r="J56" s="73">
        <f t="shared" ref="J56" si="87">I56-J54+J55</f>
        <v>13</v>
      </c>
      <c r="K56" s="73">
        <f t="shared" ref="K56" si="88">J56-K54+K55</f>
        <v>18</v>
      </c>
      <c r="L56" s="73">
        <f t="shared" ref="L56" si="89">K56-L54+L55</f>
        <v>15</v>
      </c>
      <c r="M56" s="75">
        <f t="shared" ref="M56" si="90">L56-M54+M55</f>
        <v>11</v>
      </c>
      <c r="N56" s="72">
        <f t="shared" ref="N56" si="91">M56-N54+N55</f>
        <v>0</v>
      </c>
      <c r="O56" s="48" t="s">
        <v>34</v>
      </c>
      <c r="P56" s="71" t="s">
        <v>34</v>
      </c>
      <c r="Q56" s="71" t="s">
        <v>34</v>
      </c>
      <c r="R56" s="66"/>
      <c r="S56" s="26">
        <f t="shared" ref="S56" si="92">MAX(D56:Q56)</f>
        <v>18</v>
      </c>
      <c r="U56" s="218">
        <f t="shared" si="0"/>
        <v>3</v>
      </c>
    </row>
    <row r="57" spans="1:21" ht="15.6" customHeight="1" x14ac:dyDescent="0.2">
      <c r="A57" s="217"/>
      <c r="B57" s="29" t="s">
        <v>6</v>
      </c>
      <c r="C57" s="194"/>
      <c r="D57" s="98"/>
      <c r="E57" s="156"/>
      <c r="F57" s="157" t="s">
        <v>34</v>
      </c>
      <c r="G57" s="158"/>
      <c r="H57" s="159">
        <v>12.39</v>
      </c>
      <c r="I57" s="158"/>
      <c r="J57" s="158"/>
      <c r="K57" s="159">
        <v>12.45</v>
      </c>
      <c r="L57" s="158"/>
      <c r="M57" s="160"/>
      <c r="N57" s="161">
        <v>12.49</v>
      </c>
      <c r="O57" s="51"/>
      <c r="P57" s="162"/>
      <c r="Q57" s="163" t="s">
        <v>34</v>
      </c>
      <c r="R57" s="67">
        <v>0.15</v>
      </c>
      <c r="S57" s="25"/>
      <c r="U57" s="218" t="str">
        <f t="shared" si="0"/>
        <v>-</v>
      </c>
    </row>
    <row r="58" spans="1:21" ht="15.6" customHeight="1" x14ac:dyDescent="0.2">
      <c r="A58" s="217"/>
      <c r="B58" s="29" t="s">
        <v>7</v>
      </c>
      <c r="C58" s="192" t="s">
        <v>34</v>
      </c>
      <c r="D58" s="164" t="s">
        <v>34</v>
      </c>
      <c r="E58" s="156"/>
      <c r="F58" s="157">
        <v>12.34</v>
      </c>
      <c r="G58" s="158"/>
      <c r="H58" s="159">
        <v>12.39</v>
      </c>
      <c r="I58" s="158"/>
      <c r="J58" s="158"/>
      <c r="K58" s="159">
        <v>12.45</v>
      </c>
      <c r="L58" s="158"/>
      <c r="M58" s="160"/>
      <c r="N58" s="165"/>
      <c r="O58" s="51"/>
      <c r="P58" s="162"/>
      <c r="Q58" s="166"/>
      <c r="R58" s="66"/>
      <c r="S58" s="27"/>
      <c r="U58" s="218" t="str">
        <f t="shared" si="0"/>
        <v>-</v>
      </c>
    </row>
    <row r="59" spans="1:21" ht="15.6" customHeight="1" thickBot="1" x14ac:dyDescent="0.25">
      <c r="A59" s="55">
        <v>198</v>
      </c>
      <c r="B59" s="35" t="s">
        <v>9</v>
      </c>
      <c r="C59" s="188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7"/>
      <c r="O59" s="37"/>
      <c r="P59" s="37"/>
      <c r="Q59" s="38"/>
      <c r="R59" s="68"/>
      <c r="S59" s="28"/>
      <c r="U59" s="218" t="str">
        <f t="shared" si="0"/>
        <v>-</v>
      </c>
    </row>
    <row r="60" spans="1:21" ht="15.6" customHeight="1" x14ac:dyDescent="0.2">
      <c r="A60" s="44"/>
      <c r="B60" s="30" t="s">
        <v>3</v>
      </c>
      <c r="C60" s="193"/>
      <c r="D60" s="141"/>
      <c r="E60" s="142">
        <v>0</v>
      </c>
      <c r="F60" s="79">
        <v>0</v>
      </c>
      <c r="G60" s="143">
        <v>0</v>
      </c>
      <c r="H60" s="143">
        <v>0</v>
      </c>
      <c r="I60" s="143">
        <v>0</v>
      </c>
      <c r="J60" s="143">
        <v>0</v>
      </c>
      <c r="K60" s="143">
        <v>6</v>
      </c>
      <c r="L60" s="143">
        <v>3</v>
      </c>
      <c r="M60" s="144">
        <v>5</v>
      </c>
      <c r="N60" s="145">
        <v>8</v>
      </c>
      <c r="O60" s="146" t="s">
        <v>34</v>
      </c>
      <c r="P60" s="147" t="s">
        <v>34</v>
      </c>
      <c r="Q60" s="148" t="s">
        <v>34</v>
      </c>
      <c r="R60" s="64" t="s">
        <v>8</v>
      </c>
      <c r="S60" s="24"/>
      <c r="U60" s="218" t="str">
        <f t="shared" si="0"/>
        <v>-</v>
      </c>
    </row>
    <row r="61" spans="1:21" ht="15.6" customHeight="1" x14ac:dyDescent="0.2">
      <c r="A61" s="47">
        <v>13.31</v>
      </c>
      <c r="B61" s="31" t="s">
        <v>4</v>
      </c>
      <c r="C61" s="190" t="s">
        <v>34</v>
      </c>
      <c r="D61" s="90">
        <v>0</v>
      </c>
      <c r="E61" s="149">
        <v>0</v>
      </c>
      <c r="F61" s="86">
        <v>3</v>
      </c>
      <c r="G61" s="150">
        <v>5</v>
      </c>
      <c r="H61" s="150">
        <v>2</v>
      </c>
      <c r="I61" s="150">
        <v>6</v>
      </c>
      <c r="J61" s="150">
        <v>0</v>
      </c>
      <c r="K61" s="150">
        <v>6</v>
      </c>
      <c r="L61" s="150">
        <v>0</v>
      </c>
      <c r="M61" s="151">
        <v>0</v>
      </c>
      <c r="N61" s="152"/>
      <c r="O61" s="153" t="s">
        <v>34</v>
      </c>
      <c r="P61" s="154" t="s">
        <v>34</v>
      </c>
      <c r="Q61" s="155"/>
      <c r="R61" s="65">
        <f t="shared" ref="R61" si="93">SUM(D61:Q61)</f>
        <v>22</v>
      </c>
      <c r="S61" s="25"/>
      <c r="U61" s="218" t="str">
        <f t="shared" si="0"/>
        <v>-</v>
      </c>
    </row>
    <row r="62" spans="1:21" ht="15.6" customHeight="1" x14ac:dyDescent="0.2">
      <c r="A62" s="216" t="s">
        <v>45</v>
      </c>
      <c r="B62" s="29" t="s">
        <v>5</v>
      </c>
      <c r="C62" s="191" t="s">
        <v>34</v>
      </c>
      <c r="D62" s="78">
        <f>D61</f>
        <v>0</v>
      </c>
      <c r="E62" s="140">
        <f t="shared" ref="E62" si="94">D62-E60+E61</f>
        <v>0</v>
      </c>
      <c r="F62" s="76">
        <f t="shared" ref="F62" si="95">E62-F60+F61</f>
        <v>3</v>
      </c>
      <c r="G62" s="73">
        <f t="shared" ref="G62" si="96">F62-G60+G61</f>
        <v>8</v>
      </c>
      <c r="H62" s="73">
        <f t="shared" ref="H62" si="97">G62-H60+H61</f>
        <v>10</v>
      </c>
      <c r="I62" s="73">
        <f t="shared" ref="I62" si="98">H62-I60+I61</f>
        <v>16</v>
      </c>
      <c r="J62" s="73">
        <f t="shared" ref="J62" si="99">I62-J60+J61</f>
        <v>16</v>
      </c>
      <c r="K62" s="73">
        <f t="shared" ref="K62" si="100">J62-K60+K61</f>
        <v>16</v>
      </c>
      <c r="L62" s="73">
        <f t="shared" ref="L62" si="101">K62-L60+L61</f>
        <v>13</v>
      </c>
      <c r="M62" s="75">
        <f t="shared" ref="M62" si="102">L62-M60+M61</f>
        <v>8</v>
      </c>
      <c r="N62" s="72">
        <f t="shared" ref="N62" si="103">M62-N60+N61</f>
        <v>0</v>
      </c>
      <c r="O62" s="48" t="s">
        <v>34</v>
      </c>
      <c r="P62" s="71" t="s">
        <v>34</v>
      </c>
      <c r="Q62" s="71" t="s">
        <v>34</v>
      </c>
      <c r="R62" s="66"/>
      <c r="S62" s="26">
        <f t="shared" ref="S62" si="104">MAX(D62:Q62)</f>
        <v>16</v>
      </c>
      <c r="U62" s="218">
        <f t="shared" si="0"/>
        <v>3</v>
      </c>
    </row>
    <row r="63" spans="1:21" ht="15.6" customHeight="1" x14ac:dyDescent="0.2">
      <c r="A63" s="217"/>
      <c r="B63" s="29" t="s">
        <v>6</v>
      </c>
      <c r="C63" s="194"/>
      <c r="D63" s="98"/>
      <c r="E63" s="156"/>
      <c r="F63" s="157">
        <v>13.36</v>
      </c>
      <c r="G63" s="158"/>
      <c r="H63" s="159">
        <v>13.38</v>
      </c>
      <c r="I63" s="158"/>
      <c r="J63" s="158"/>
      <c r="K63" s="159">
        <v>13.44</v>
      </c>
      <c r="L63" s="158"/>
      <c r="M63" s="160"/>
      <c r="N63" s="161">
        <v>13.48</v>
      </c>
      <c r="O63" s="51"/>
      <c r="P63" s="162"/>
      <c r="Q63" s="163" t="s">
        <v>34</v>
      </c>
      <c r="R63" s="67">
        <v>0.14000000000000001</v>
      </c>
      <c r="S63" s="25"/>
      <c r="U63" s="218" t="str">
        <f t="shared" si="0"/>
        <v>-</v>
      </c>
    </row>
    <row r="64" spans="1:21" ht="15.6" customHeight="1" x14ac:dyDescent="0.2">
      <c r="A64" s="217"/>
      <c r="B64" s="29" t="s">
        <v>7</v>
      </c>
      <c r="C64" s="192" t="s">
        <v>34</v>
      </c>
      <c r="D64" s="164">
        <v>13.34</v>
      </c>
      <c r="E64" s="156"/>
      <c r="F64" s="157">
        <v>13.36</v>
      </c>
      <c r="G64" s="158"/>
      <c r="H64" s="159">
        <v>13.38</v>
      </c>
      <c r="I64" s="158"/>
      <c r="J64" s="158"/>
      <c r="K64" s="159">
        <v>13.44</v>
      </c>
      <c r="L64" s="158"/>
      <c r="M64" s="160"/>
      <c r="N64" s="165"/>
      <c r="O64" s="51"/>
      <c r="P64" s="162"/>
      <c r="Q64" s="166"/>
      <c r="R64" s="66"/>
      <c r="S64" s="27"/>
      <c r="U64" s="218" t="str">
        <f t="shared" si="0"/>
        <v>-</v>
      </c>
    </row>
    <row r="65" spans="1:21" ht="15.6" customHeight="1" thickBot="1" x14ac:dyDescent="0.25">
      <c r="A65" s="55">
        <v>198</v>
      </c>
      <c r="B65" s="35" t="s">
        <v>9</v>
      </c>
      <c r="C65" s="188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7"/>
      <c r="O65" s="37"/>
      <c r="P65" s="37"/>
      <c r="Q65" s="38"/>
      <c r="R65" s="68"/>
      <c r="S65" s="28"/>
      <c r="U65" s="218" t="str">
        <f t="shared" si="0"/>
        <v>-</v>
      </c>
    </row>
    <row r="66" spans="1:21" ht="15.6" customHeight="1" x14ac:dyDescent="0.2">
      <c r="A66" s="44"/>
      <c r="B66" s="30" t="s">
        <v>3</v>
      </c>
      <c r="C66" s="193"/>
      <c r="D66" s="141"/>
      <c r="E66" s="142">
        <v>0</v>
      </c>
      <c r="F66" s="79">
        <v>0</v>
      </c>
      <c r="G66" s="143">
        <v>0</v>
      </c>
      <c r="H66" s="143">
        <v>0</v>
      </c>
      <c r="I66" s="143">
        <v>1</v>
      </c>
      <c r="J66" s="143">
        <v>2</v>
      </c>
      <c r="K66" s="143">
        <v>0</v>
      </c>
      <c r="L66" s="143">
        <v>0</v>
      </c>
      <c r="M66" s="144">
        <v>2</v>
      </c>
      <c r="N66" s="145">
        <v>6</v>
      </c>
      <c r="O66" s="146" t="s">
        <v>34</v>
      </c>
      <c r="P66" s="147" t="s">
        <v>34</v>
      </c>
      <c r="Q66" s="148" t="s">
        <v>34</v>
      </c>
      <c r="R66" s="64" t="s">
        <v>8</v>
      </c>
      <c r="S66" s="24"/>
      <c r="U66" s="218" t="str">
        <f t="shared" si="0"/>
        <v>-</v>
      </c>
    </row>
    <row r="67" spans="1:21" ht="15.6" customHeight="1" x14ac:dyDescent="0.2">
      <c r="A67" s="47">
        <v>14.1</v>
      </c>
      <c r="B67" s="31" t="s">
        <v>4</v>
      </c>
      <c r="C67" s="190" t="s">
        <v>34</v>
      </c>
      <c r="D67" s="90">
        <v>0</v>
      </c>
      <c r="E67" s="149">
        <v>1</v>
      </c>
      <c r="F67" s="86">
        <v>0</v>
      </c>
      <c r="G67" s="150">
        <v>2</v>
      </c>
      <c r="H67" s="150">
        <v>5</v>
      </c>
      <c r="I67" s="150">
        <v>1</v>
      </c>
      <c r="J67" s="150">
        <v>2</v>
      </c>
      <c r="K67" s="150">
        <v>0</v>
      </c>
      <c r="L67" s="150">
        <v>0</v>
      </c>
      <c r="M67" s="151">
        <v>0</v>
      </c>
      <c r="N67" s="152"/>
      <c r="O67" s="153" t="s">
        <v>34</v>
      </c>
      <c r="P67" s="154" t="s">
        <v>34</v>
      </c>
      <c r="Q67" s="155"/>
      <c r="R67" s="65">
        <f t="shared" ref="R67" si="105">SUM(D67:Q67)</f>
        <v>11</v>
      </c>
      <c r="S67" s="25"/>
      <c r="U67" s="218" t="str">
        <f t="shared" si="0"/>
        <v>-</v>
      </c>
    </row>
    <row r="68" spans="1:21" ht="15.6" customHeight="1" x14ac:dyDescent="0.2">
      <c r="A68" s="216" t="s">
        <v>45</v>
      </c>
      <c r="B68" s="29" t="s">
        <v>5</v>
      </c>
      <c r="C68" s="191" t="s">
        <v>34</v>
      </c>
      <c r="D68" s="78">
        <f>D67</f>
        <v>0</v>
      </c>
      <c r="E68" s="140">
        <f t="shared" ref="E68" si="106">D68-E66+E67</f>
        <v>1</v>
      </c>
      <c r="F68" s="76">
        <f t="shared" ref="F68" si="107">E68-F66+F67</f>
        <v>1</v>
      </c>
      <c r="G68" s="73">
        <f t="shared" ref="G68" si="108">F68-G66+G67</f>
        <v>3</v>
      </c>
      <c r="H68" s="73">
        <f t="shared" ref="H68" si="109">G68-H66+H67</f>
        <v>8</v>
      </c>
      <c r="I68" s="73">
        <f t="shared" ref="I68" si="110">H68-I66+I67</f>
        <v>8</v>
      </c>
      <c r="J68" s="73">
        <f t="shared" ref="J68" si="111">I68-J66+J67</f>
        <v>8</v>
      </c>
      <c r="K68" s="73">
        <f t="shared" ref="K68" si="112">J68-K66+K67</f>
        <v>8</v>
      </c>
      <c r="L68" s="73">
        <f t="shared" ref="L68" si="113">K68-L66+L67</f>
        <v>8</v>
      </c>
      <c r="M68" s="75">
        <f t="shared" ref="M68" si="114">L68-M66+M67</f>
        <v>6</v>
      </c>
      <c r="N68" s="72">
        <f t="shared" ref="N68" si="115">M68-N66+N67</f>
        <v>0</v>
      </c>
      <c r="O68" s="48" t="s">
        <v>34</v>
      </c>
      <c r="P68" s="71" t="s">
        <v>34</v>
      </c>
      <c r="Q68" s="71" t="s">
        <v>34</v>
      </c>
      <c r="R68" s="66"/>
      <c r="S68" s="26">
        <f t="shared" ref="S68" si="116">MAX(D68:Q68)</f>
        <v>8</v>
      </c>
      <c r="U68" s="218">
        <f t="shared" si="0"/>
        <v>1</v>
      </c>
    </row>
    <row r="69" spans="1:21" ht="15.6" customHeight="1" x14ac:dyDescent="0.2">
      <c r="A69" s="217"/>
      <c r="B69" s="29" t="s">
        <v>6</v>
      </c>
      <c r="C69" s="194"/>
      <c r="D69" s="98"/>
      <c r="E69" s="156"/>
      <c r="F69" s="157">
        <v>14.13</v>
      </c>
      <c r="G69" s="158"/>
      <c r="H69" s="159">
        <v>14.16</v>
      </c>
      <c r="I69" s="158"/>
      <c r="J69" s="158"/>
      <c r="K69" s="159">
        <v>14.26</v>
      </c>
      <c r="L69" s="158"/>
      <c r="M69" s="160"/>
      <c r="N69" s="161">
        <v>14.31</v>
      </c>
      <c r="O69" s="51"/>
      <c r="P69" s="162"/>
      <c r="Q69" s="163" t="s">
        <v>34</v>
      </c>
      <c r="R69" s="67">
        <v>0.2</v>
      </c>
      <c r="S69" s="25"/>
      <c r="U69" s="218" t="str">
        <f t="shared" si="0"/>
        <v>-</v>
      </c>
    </row>
    <row r="70" spans="1:21" ht="15.6" customHeight="1" x14ac:dyDescent="0.2">
      <c r="A70" s="217"/>
      <c r="B70" s="29" t="s">
        <v>7</v>
      </c>
      <c r="C70" s="192" t="s">
        <v>34</v>
      </c>
      <c r="D70" s="164">
        <v>14.11</v>
      </c>
      <c r="E70" s="156"/>
      <c r="F70" s="157">
        <v>14.13</v>
      </c>
      <c r="G70" s="158"/>
      <c r="H70" s="159">
        <v>14.16</v>
      </c>
      <c r="I70" s="158"/>
      <c r="J70" s="158"/>
      <c r="K70" s="159">
        <v>14.26</v>
      </c>
      <c r="L70" s="158"/>
      <c r="M70" s="160"/>
      <c r="N70" s="165"/>
      <c r="O70" s="51"/>
      <c r="P70" s="162"/>
      <c r="Q70" s="166"/>
      <c r="R70" s="66"/>
      <c r="S70" s="27"/>
      <c r="U70" s="218" t="str">
        <f t="shared" ref="U70:U133" si="117">IF($B69="l. wsiad.",SUM(D69:F69,O70,P69),"-")</f>
        <v>-</v>
      </c>
    </row>
    <row r="71" spans="1:21" ht="15.6" customHeight="1" thickBot="1" x14ac:dyDescent="0.25">
      <c r="A71" s="55">
        <v>156</v>
      </c>
      <c r="B71" s="35" t="s">
        <v>9</v>
      </c>
      <c r="C71" s="188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7"/>
      <c r="O71" s="37"/>
      <c r="P71" s="37"/>
      <c r="Q71" s="38"/>
      <c r="R71" s="68"/>
      <c r="S71" s="28"/>
      <c r="U71" s="218" t="str">
        <f t="shared" si="117"/>
        <v>-</v>
      </c>
    </row>
    <row r="72" spans="1:21" ht="15.6" customHeight="1" x14ac:dyDescent="0.2">
      <c r="A72" s="44"/>
      <c r="B72" s="30" t="s">
        <v>3</v>
      </c>
      <c r="C72" s="193"/>
      <c r="D72" s="141"/>
      <c r="E72" s="142" t="s">
        <v>34</v>
      </c>
      <c r="F72" s="196" t="s">
        <v>34</v>
      </c>
      <c r="G72" s="199" t="s">
        <v>34</v>
      </c>
      <c r="H72" s="198" t="s">
        <v>34</v>
      </c>
      <c r="I72" s="143">
        <v>0</v>
      </c>
      <c r="J72" s="143">
        <v>2</v>
      </c>
      <c r="K72" s="143">
        <v>0</v>
      </c>
      <c r="L72" s="143">
        <v>0</v>
      </c>
      <c r="M72" s="144">
        <v>3</v>
      </c>
      <c r="N72" s="145">
        <v>4</v>
      </c>
      <c r="O72" s="146" t="s">
        <v>34</v>
      </c>
      <c r="P72" s="147" t="s">
        <v>34</v>
      </c>
      <c r="Q72" s="148" t="s">
        <v>34</v>
      </c>
      <c r="R72" s="64" t="s">
        <v>8</v>
      </c>
      <c r="S72" s="24"/>
      <c r="U72" s="218" t="str">
        <f t="shared" si="117"/>
        <v>-</v>
      </c>
    </row>
    <row r="73" spans="1:21" ht="15.6" customHeight="1" x14ac:dyDescent="0.2">
      <c r="A73" s="195">
        <v>14.3</v>
      </c>
      <c r="B73" s="31" t="s">
        <v>4</v>
      </c>
      <c r="C73" s="190">
        <v>0</v>
      </c>
      <c r="D73" s="90" t="s">
        <v>34</v>
      </c>
      <c r="E73" s="149" t="s">
        <v>34</v>
      </c>
      <c r="F73" s="200" t="s">
        <v>34</v>
      </c>
      <c r="G73" s="201" t="s">
        <v>34</v>
      </c>
      <c r="H73" s="150">
        <v>4</v>
      </c>
      <c r="I73" s="150">
        <v>0</v>
      </c>
      <c r="J73" s="150">
        <v>5</v>
      </c>
      <c r="K73" s="150">
        <v>0</v>
      </c>
      <c r="L73" s="150">
        <v>0</v>
      </c>
      <c r="M73" s="151">
        <v>0</v>
      </c>
      <c r="N73" s="152"/>
      <c r="O73" s="153" t="s">
        <v>34</v>
      </c>
      <c r="P73" s="154" t="s">
        <v>34</v>
      </c>
      <c r="Q73" s="155"/>
      <c r="R73" s="65">
        <f t="shared" ref="R73" si="118">SUM(D73:Q73)</f>
        <v>9</v>
      </c>
      <c r="S73" s="25"/>
      <c r="U73" s="218" t="str">
        <f t="shared" si="117"/>
        <v>-</v>
      </c>
    </row>
    <row r="74" spans="1:21" ht="15.6" customHeight="1" x14ac:dyDescent="0.2">
      <c r="A74" s="216" t="s">
        <v>49</v>
      </c>
      <c r="B74" s="29" t="s">
        <v>5</v>
      </c>
      <c r="C74" s="191">
        <f>C73</f>
        <v>0</v>
      </c>
      <c r="D74" s="78" t="s">
        <v>34</v>
      </c>
      <c r="E74" s="140" t="s">
        <v>34</v>
      </c>
      <c r="F74" s="200" t="s">
        <v>34</v>
      </c>
      <c r="G74" s="201" t="s">
        <v>34</v>
      </c>
      <c r="H74" s="73">
        <f>H73</f>
        <v>4</v>
      </c>
      <c r="I74" s="73">
        <f t="shared" ref="I74" si="119">H74-I72+I73</f>
        <v>4</v>
      </c>
      <c r="J74" s="73">
        <f t="shared" ref="J74" si="120">I74-J72+J73</f>
        <v>7</v>
      </c>
      <c r="K74" s="73">
        <f t="shared" ref="K74" si="121">J74-K72+K73</f>
        <v>7</v>
      </c>
      <c r="L74" s="73">
        <f t="shared" ref="L74" si="122">K74-L72+L73</f>
        <v>7</v>
      </c>
      <c r="M74" s="75">
        <f t="shared" ref="M74" si="123">L74-M72+M73</f>
        <v>4</v>
      </c>
      <c r="N74" s="72">
        <f t="shared" ref="N74" si="124">M74-N72+N73</f>
        <v>0</v>
      </c>
      <c r="O74" s="48" t="s">
        <v>34</v>
      </c>
      <c r="P74" s="71" t="s">
        <v>34</v>
      </c>
      <c r="Q74" s="71" t="s">
        <v>34</v>
      </c>
      <c r="R74" s="66"/>
      <c r="S74" s="26">
        <f t="shared" ref="S74" si="125">MAX(D74:Q74)</f>
        <v>7</v>
      </c>
      <c r="U74" s="218">
        <f t="shared" si="117"/>
        <v>0</v>
      </c>
    </row>
    <row r="75" spans="1:21" ht="15.6" customHeight="1" x14ac:dyDescent="0.2">
      <c r="A75" s="217"/>
      <c r="B75" s="29" t="s">
        <v>6</v>
      </c>
      <c r="C75" s="194"/>
      <c r="D75" s="98"/>
      <c r="E75" s="156"/>
      <c r="F75" s="157" t="s">
        <v>34</v>
      </c>
      <c r="G75" s="158"/>
      <c r="H75" s="159" t="s">
        <v>34</v>
      </c>
      <c r="I75" s="158"/>
      <c r="J75" s="158"/>
      <c r="K75" s="159">
        <v>14.42</v>
      </c>
      <c r="L75" s="158"/>
      <c r="M75" s="160"/>
      <c r="N75" s="161">
        <v>14.45</v>
      </c>
      <c r="O75" s="51"/>
      <c r="P75" s="162"/>
      <c r="Q75" s="163" t="s">
        <v>34</v>
      </c>
      <c r="R75" s="67">
        <v>0.11</v>
      </c>
      <c r="S75" s="25"/>
      <c r="U75" s="218" t="str">
        <f t="shared" si="117"/>
        <v>-</v>
      </c>
    </row>
    <row r="76" spans="1:21" ht="15.6" customHeight="1" x14ac:dyDescent="0.2">
      <c r="A76" s="217"/>
      <c r="B76" s="29" t="s">
        <v>7</v>
      </c>
      <c r="C76" s="192">
        <v>14.3</v>
      </c>
      <c r="D76" s="164" t="s">
        <v>34</v>
      </c>
      <c r="E76" s="156"/>
      <c r="F76" s="197" t="s">
        <v>34</v>
      </c>
      <c r="G76" s="158"/>
      <c r="H76" s="159">
        <v>14.34</v>
      </c>
      <c r="I76" s="158"/>
      <c r="J76" s="158"/>
      <c r="K76" s="159">
        <v>14.42</v>
      </c>
      <c r="L76" s="158"/>
      <c r="M76" s="160"/>
      <c r="N76" s="165"/>
      <c r="O76" s="51"/>
      <c r="P76" s="162"/>
      <c r="Q76" s="166"/>
      <c r="R76" s="66"/>
      <c r="S76" s="27"/>
      <c r="U76" s="218" t="str">
        <f t="shared" si="117"/>
        <v>-</v>
      </c>
    </row>
    <row r="77" spans="1:21" ht="15.6" customHeight="1" thickBot="1" x14ac:dyDescent="0.25">
      <c r="A77" s="55">
        <v>174</v>
      </c>
      <c r="B77" s="35" t="s">
        <v>9</v>
      </c>
      <c r="C77" s="188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7"/>
      <c r="O77" s="37"/>
      <c r="P77" s="37"/>
      <c r="Q77" s="38"/>
      <c r="R77" s="68"/>
      <c r="S77" s="28"/>
      <c r="U77" s="218" t="str">
        <f t="shared" si="117"/>
        <v>-</v>
      </c>
    </row>
    <row r="78" spans="1:21" ht="15.6" customHeight="1" x14ac:dyDescent="0.2">
      <c r="A78" s="44"/>
      <c r="B78" s="30" t="s">
        <v>3</v>
      </c>
      <c r="C78" s="193"/>
      <c r="D78" s="141"/>
      <c r="E78" s="142">
        <v>0</v>
      </c>
      <c r="F78" s="79">
        <v>0</v>
      </c>
      <c r="G78" s="143">
        <v>2</v>
      </c>
      <c r="H78" s="143">
        <v>2</v>
      </c>
      <c r="I78" s="143">
        <v>4</v>
      </c>
      <c r="J78" s="143">
        <v>1</v>
      </c>
      <c r="K78" s="143">
        <v>5</v>
      </c>
      <c r="L78" s="143">
        <v>3</v>
      </c>
      <c r="M78" s="144">
        <v>0</v>
      </c>
      <c r="N78" s="145">
        <v>9</v>
      </c>
      <c r="O78" s="146" t="s">
        <v>34</v>
      </c>
      <c r="P78" s="147" t="s">
        <v>34</v>
      </c>
      <c r="Q78" s="148" t="s">
        <v>34</v>
      </c>
      <c r="R78" s="64" t="s">
        <v>8</v>
      </c>
      <c r="S78" s="24"/>
      <c r="U78" s="218" t="str">
        <f t="shared" si="117"/>
        <v>-</v>
      </c>
    </row>
    <row r="79" spans="1:21" ht="15.6" customHeight="1" x14ac:dyDescent="0.2">
      <c r="A79" s="195">
        <v>15.05</v>
      </c>
      <c r="B79" s="31" t="s">
        <v>4</v>
      </c>
      <c r="C79" s="190" t="s">
        <v>34</v>
      </c>
      <c r="D79" s="90">
        <v>1</v>
      </c>
      <c r="E79" s="149">
        <v>0</v>
      </c>
      <c r="F79" s="86">
        <v>7</v>
      </c>
      <c r="G79" s="150">
        <v>4</v>
      </c>
      <c r="H79" s="150">
        <v>10</v>
      </c>
      <c r="I79" s="150">
        <v>1</v>
      </c>
      <c r="J79" s="150">
        <v>3</v>
      </c>
      <c r="K79" s="150">
        <v>0</v>
      </c>
      <c r="L79" s="150">
        <v>0</v>
      </c>
      <c r="M79" s="151">
        <v>0</v>
      </c>
      <c r="N79" s="152"/>
      <c r="O79" s="153" t="s">
        <v>34</v>
      </c>
      <c r="P79" s="154" t="s">
        <v>34</v>
      </c>
      <c r="Q79" s="155"/>
      <c r="R79" s="65">
        <f t="shared" ref="R79" si="126">SUM(D79:Q79)</f>
        <v>26</v>
      </c>
      <c r="S79" s="25"/>
      <c r="U79" s="218" t="str">
        <f t="shared" si="117"/>
        <v>-</v>
      </c>
    </row>
    <row r="80" spans="1:21" ht="15.6" customHeight="1" x14ac:dyDescent="0.2">
      <c r="A80" s="216" t="s">
        <v>45</v>
      </c>
      <c r="B80" s="29" t="s">
        <v>5</v>
      </c>
      <c r="C80" s="191" t="s">
        <v>34</v>
      </c>
      <c r="D80" s="78">
        <f>D79</f>
        <v>1</v>
      </c>
      <c r="E80" s="140">
        <f t="shared" ref="E80" si="127">D80-E78+E79</f>
        <v>1</v>
      </c>
      <c r="F80" s="76">
        <f t="shared" ref="F80" si="128">E80-F78+F79</f>
        <v>8</v>
      </c>
      <c r="G80" s="73">
        <f t="shared" ref="G80" si="129">F80-G78+G79</f>
        <v>10</v>
      </c>
      <c r="H80" s="73">
        <f t="shared" ref="H80" si="130">G80-H78+H79</f>
        <v>18</v>
      </c>
      <c r="I80" s="73">
        <f t="shared" ref="I80" si="131">H80-I78+I79</f>
        <v>15</v>
      </c>
      <c r="J80" s="73">
        <f t="shared" ref="J80" si="132">I80-J78+J79</f>
        <v>17</v>
      </c>
      <c r="K80" s="73">
        <f t="shared" ref="K80" si="133">J80-K78+K79</f>
        <v>12</v>
      </c>
      <c r="L80" s="73">
        <f t="shared" ref="L80" si="134">K80-L78+L79</f>
        <v>9</v>
      </c>
      <c r="M80" s="75">
        <f t="shared" ref="M80" si="135">L80-M78+M79</f>
        <v>9</v>
      </c>
      <c r="N80" s="72">
        <f t="shared" ref="N80" si="136">M80-N78+N79</f>
        <v>0</v>
      </c>
      <c r="O80" s="48" t="s">
        <v>34</v>
      </c>
      <c r="P80" s="71" t="s">
        <v>34</v>
      </c>
      <c r="Q80" s="71" t="s">
        <v>34</v>
      </c>
      <c r="R80" s="66"/>
      <c r="S80" s="26">
        <f t="shared" ref="S80" si="137">MAX(D80:Q80)</f>
        <v>18</v>
      </c>
      <c r="U80" s="218">
        <f t="shared" si="117"/>
        <v>8</v>
      </c>
    </row>
    <row r="81" spans="1:21" ht="15.6" customHeight="1" x14ac:dyDescent="0.2">
      <c r="A81" s="217"/>
      <c r="B81" s="29" t="s">
        <v>6</v>
      </c>
      <c r="C81" s="194"/>
      <c r="D81" s="98"/>
      <c r="E81" s="156"/>
      <c r="F81" s="157" t="s">
        <v>34</v>
      </c>
      <c r="G81" s="158"/>
      <c r="H81" s="159">
        <v>15.12</v>
      </c>
      <c r="I81" s="158"/>
      <c r="J81" s="158"/>
      <c r="K81" s="159">
        <v>15.2</v>
      </c>
      <c r="L81" s="158"/>
      <c r="M81" s="160"/>
      <c r="N81" s="161">
        <v>15.24</v>
      </c>
      <c r="O81" s="51"/>
      <c r="P81" s="162"/>
      <c r="Q81" s="163" t="s">
        <v>34</v>
      </c>
      <c r="R81" s="67">
        <v>0.21</v>
      </c>
      <c r="S81" s="25"/>
      <c r="U81" s="218" t="str">
        <f t="shared" si="117"/>
        <v>-</v>
      </c>
    </row>
    <row r="82" spans="1:21" ht="15.6" customHeight="1" x14ac:dyDescent="0.2">
      <c r="A82" s="217"/>
      <c r="B82" s="29" t="s">
        <v>7</v>
      </c>
      <c r="C82" s="192" t="s">
        <v>34</v>
      </c>
      <c r="D82" s="164">
        <v>15.03</v>
      </c>
      <c r="E82" s="156"/>
      <c r="F82" s="157">
        <v>15.06</v>
      </c>
      <c r="G82" s="158"/>
      <c r="H82" s="159">
        <v>15.13</v>
      </c>
      <c r="I82" s="158"/>
      <c r="J82" s="158"/>
      <c r="K82" s="159">
        <v>15.21</v>
      </c>
      <c r="L82" s="158"/>
      <c r="M82" s="160"/>
      <c r="N82" s="165"/>
      <c r="O82" s="51"/>
      <c r="P82" s="162"/>
      <c r="Q82" s="166"/>
      <c r="R82" s="66"/>
      <c r="S82" s="27"/>
      <c r="U82" s="218" t="str">
        <f t="shared" si="117"/>
        <v>-</v>
      </c>
    </row>
    <row r="83" spans="1:21" ht="15.6" customHeight="1" thickBot="1" x14ac:dyDescent="0.25">
      <c r="A83" s="55">
        <v>174</v>
      </c>
      <c r="B83" s="35" t="s">
        <v>9</v>
      </c>
      <c r="C83" s="188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7"/>
      <c r="O83" s="37"/>
      <c r="P83" s="37"/>
      <c r="Q83" s="38"/>
      <c r="R83" s="68"/>
      <c r="S83" s="28"/>
      <c r="U83" s="218" t="str">
        <f t="shared" si="117"/>
        <v>-</v>
      </c>
    </row>
    <row r="84" spans="1:21" ht="15.6" customHeight="1" x14ac:dyDescent="0.2">
      <c r="A84" s="44"/>
      <c r="B84" s="30" t="s">
        <v>3</v>
      </c>
      <c r="C84" s="193"/>
      <c r="D84" s="141"/>
      <c r="E84" s="142" t="s">
        <v>34</v>
      </c>
      <c r="F84" s="79" t="s">
        <v>34</v>
      </c>
      <c r="G84" s="143">
        <v>0</v>
      </c>
      <c r="H84" s="143">
        <v>0</v>
      </c>
      <c r="I84" s="143">
        <v>0</v>
      </c>
      <c r="J84" s="143">
        <v>0</v>
      </c>
      <c r="K84" s="143">
        <v>0</v>
      </c>
      <c r="L84" s="143">
        <v>0</v>
      </c>
      <c r="M84" s="144">
        <v>5</v>
      </c>
      <c r="N84" s="145">
        <v>13</v>
      </c>
      <c r="O84" s="146" t="s">
        <v>34</v>
      </c>
      <c r="P84" s="147" t="s">
        <v>34</v>
      </c>
      <c r="Q84" s="148" t="s">
        <v>34</v>
      </c>
      <c r="R84" s="64" t="s">
        <v>8</v>
      </c>
      <c r="S84" s="24"/>
      <c r="U84" s="218" t="str">
        <f t="shared" si="117"/>
        <v>-</v>
      </c>
    </row>
    <row r="85" spans="1:21" ht="15.6" customHeight="1" x14ac:dyDescent="0.2">
      <c r="A85" s="195">
        <v>15.4</v>
      </c>
      <c r="B85" s="31" t="s">
        <v>4</v>
      </c>
      <c r="C85" s="190" t="s">
        <v>34</v>
      </c>
      <c r="D85" s="90" t="s">
        <v>34</v>
      </c>
      <c r="E85" s="149" t="s">
        <v>34</v>
      </c>
      <c r="F85" s="86">
        <v>1</v>
      </c>
      <c r="G85" s="150">
        <v>0</v>
      </c>
      <c r="H85" s="150">
        <v>5</v>
      </c>
      <c r="I85" s="150">
        <v>9</v>
      </c>
      <c r="J85" s="150">
        <v>1</v>
      </c>
      <c r="K85" s="150">
        <v>2</v>
      </c>
      <c r="L85" s="150">
        <v>0</v>
      </c>
      <c r="M85" s="151">
        <v>0</v>
      </c>
      <c r="N85" s="152"/>
      <c r="O85" s="153" t="s">
        <v>34</v>
      </c>
      <c r="P85" s="154" t="s">
        <v>34</v>
      </c>
      <c r="Q85" s="155"/>
      <c r="R85" s="65">
        <f t="shared" ref="R85" si="138">SUM(D85:Q85)</f>
        <v>18</v>
      </c>
      <c r="S85" s="25"/>
      <c r="U85" s="218" t="str">
        <f t="shared" si="117"/>
        <v>-</v>
      </c>
    </row>
    <row r="86" spans="1:21" ht="15.6" customHeight="1" x14ac:dyDescent="0.2">
      <c r="A86" s="216" t="s">
        <v>42</v>
      </c>
      <c r="B86" s="29" t="s">
        <v>5</v>
      </c>
      <c r="C86" s="191" t="s">
        <v>34</v>
      </c>
      <c r="D86" s="78" t="str">
        <f>D85</f>
        <v>x</v>
      </c>
      <c r="E86" s="140" t="s">
        <v>34</v>
      </c>
      <c r="F86" s="76">
        <f>F85</f>
        <v>1</v>
      </c>
      <c r="G86" s="73">
        <f t="shared" ref="G86" si="139">F86-G84+G85</f>
        <v>1</v>
      </c>
      <c r="H86" s="73">
        <f t="shared" ref="H86" si="140">G86-H84+H85</f>
        <v>6</v>
      </c>
      <c r="I86" s="73">
        <f t="shared" ref="I86" si="141">H86-I84+I85</f>
        <v>15</v>
      </c>
      <c r="J86" s="73">
        <f t="shared" ref="J86" si="142">I86-J84+J85</f>
        <v>16</v>
      </c>
      <c r="K86" s="73">
        <f t="shared" ref="K86" si="143">J86-K84+K85</f>
        <v>18</v>
      </c>
      <c r="L86" s="73">
        <f t="shared" ref="L86" si="144">K86-L84+L85</f>
        <v>18</v>
      </c>
      <c r="M86" s="75">
        <f t="shared" ref="M86" si="145">L86-M84+M85</f>
        <v>13</v>
      </c>
      <c r="N86" s="72">
        <f t="shared" ref="N86" si="146">M86-N84+N85</f>
        <v>0</v>
      </c>
      <c r="O86" s="48" t="s">
        <v>34</v>
      </c>
      <c r="P86" s="71" t="s">
        <v>34</v>
      </c>
      <c r="Q86" s="71" t="s">
        <v>34</v>
      </c>
      <c r="R86" s="66"/>
      <c r="S86" s="26">
        <f t="shared" ref="S86" si="147">MAX(D86:Q86)</f>
        <v>18</v>
      </c>
      <c r="U86" s="218">
        <f t="shared" si="117"/>
        <v>1</v>
      </c>
    </row>
    <row r="87" spans="1:21" ht="15.6" customHeight="1" x14ac:dyDescent="0.2">
      <c r="A87" s="217"/>
      <c r="B87" s="29" t="s">
        <v>6</v>
      </c>
      <c r="C87" s="194"/>
      <c r="D87" s="98"/>
      <c r="E87" s="156"/>
      <c r="F87" s="157" t="s">
        <v>34</v>
      </c>
      <c r="G87" s="158"/>
      <c r="H87" s="159">
        <v>15.48</v>
      </c>
      <c r="I87" s="158"/>
      <c r="J87" s="158"/>
      <c r="K87" s="159">
        <v>15.54</v>
      </c>
      <c r="L87" s="158"/>
      <c r="M87" s="160"/>
      <c r="N87" s="161">
        <v>15.57</v>
      </c>
      <c r="O87" s="51"/>
      <c r="P87" s="162"/>
      <c r="Q87" s="163" t="s">
        <v>34</v>
      </c>
      <c r="R87" s="67">
        <v>0.13</v>
      </c>
      <c r="S87" s="25"/>
      <c r="U87" s="218" t="str">
        <f t="shared" si="117"/>
        <v>-</v>
      </c>
    </row>
    <row r="88" spans="1:21" ht="15.6" customHeight="1" x14ac:dyDescent="0.2">
      <c r="A88" s="217"/>
      <c r="B88" s="29" t="s">
        <v>7</v>
      </c>
      <c r="C88" s="192" t="s">
        <v>34</v>
      </c>
      <c r="D88" s="78" t="s">
        <v>34</v>
      </c>
      <c r="E88" s="156"/>
      <c r="F88" s="157">
        <v>15.44</v>
      </c>
      <c r="G88" s="158"/>
      <c r="H88" s="159">
        <v>15.48</v>
      </c>
      <c r="I88" s="158"/>
      <c r="J88" s="158"/>
      <c r="K88" s="159">
        <v>15.55</v>
      </c>
      <c r="L88" s="158"/>
      <c r="M88" s="160"/>
      <c r="N88" s="165"/>
      <c r="O88" s="51"/>
      <c r="P88" s="162"/>
      <c r="Q88" s="166"/>
      <c r="R88" s="66"/>
      <c r="S88" s="27"/>
      <c r="U88" s="218" t="str">
        <f t="shared" si="117"/>
        <v>-</v>
      </c>
    </row>
    <row r="89" spans="1:21" ht="15.6" customHeight="1" thickBot="1" x14ac:dyDescent="0.25">
      <c r="A89" s="55">
        <v>174</v>
      </c>
      <c r="B89" s="35" t="s">
        <v>9</v>
      </c>
      <c r="C89" s="188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7"/>
      <c r="O89" s="37"/>
      <c r="P89" s="37"/>
      <c r="Q89" s="38"/>
      <c r="R89" s="68"/>
      <c r="S89" s="28"/>
      <c r="U89" s="218" t="str">
        <f t="shared" si="117"/>
        <v>-</v>
      </c>
    </row>
    <row r="90" spans="1:21" ht="15.6" customHeight="1" x14ac:dyDescent="0.2">
      <c r="A90" s="44"/>
      <c r="B90" s="30" t="s">
        <v>3</v>
      </c>
      <c r="C90" s="193"/>
      <c r="D90" s="141"/>
      <c r="E90" s="142">
        <v>0</v>
      </c>
      <c r="F90" s="79">
        <v>0</v>
      </c>
      <c r="G90" s="143">
        <v>0</v>
      </c>
      <c r="H90" s="143">
        <v>0</v>
      </c>
      <c r="I90" s="143">
        <v>2</v>
      </c>
      <c r="J90" s="143">
        <v>0</v>
      </c>
      <c r="K90" s="143">
        <v>0</v>
      </c>
      <c r="L90" s="143">
        <v>1</v>
      </c>
      <c r="M90" s="144">
        <v>5</v>
      </c>
      <c r="N90" s="145">
        <v>12</v>
      </c>
      <c r="O90" s="146" t="s">
        <v>34</v>
      </c>
      <c r="P90" s="147" t="s">
        <v>34</v>
      </c>
      <c r="Q90" s="148" t="s">
        <v>34</v>
      </c>
      <c r="R90" s="64" t="s">
        <v>8</v>
      </c>
      <c r="S90" s="24"/>
      <c r="U90" s="218" t="str">
        <f t="shared" si="117"/>
        <v>-</v>
      </c>
    </row>
    <row r="91" spans="1:21" ht="15.6" customHeight="1" x14ac:dyDescent="0.2">
      <c r="A91" s="195">
        <v>16.149999999999999</v>
      </c>
      <c r="B91" s="31" t="s">
        <v>4</v>
      </c>
      <c r="C91" s="190" t="s">
        <v>34</v>
      </c>
      <c r="D91" s="90">
        <v>1</v>
      </c>
      <c r="E91" s="149">
        <v>1</v>
      </c>
      <c r="F91" s="86">
        <v>0</v>
      </c>
      <c r="G91" s="150">
        <v>0</v>
      </c>
      <c r="H91" s="150">
        <v>2</v>
      </c>
      <c r="I91" s="150">
        <v>4</v>
      </c>
      <c r="J91" s="150">
        <v>10</v>
      </c>
      <c r="K91" s="150">
        <v>2</v>
      </c>
      <c r="L91" s="150">
        <v>0</v>
      </c>
      <c r="M91" s="151">
        <v>0</v>
      </c>
      <c r="N91" s="152"/>
      <c r="O91" s="153" t="s">
        <v>34</v>
      </c>
      <c r="P91" s="154" t="s">
        <v>34</v>
      </c>
      <c r="Q91" s="155"/>
      <c r="R91" s="65">
        <f t="shared" ref="R91" si="148">SUM(D91:Q91)</f>
        <v>20</v>
      </c>
      <c r="S91" s="25"/>
      <c r="U91" s="218" t="str">
        <f t="shared" si="117"/>
        <v>-</v>
      </c>
    </row>
    <row r="92" spans="1:21" ht="15.6" customHeight="1" x14ac:dyDescent="0.2">
      <c r="A92" s="216" t="s">
        <v>45</v>
      </c>
      <c r="B92" s="29" t="s">
        <v>5</v>
      </c>
      <c r="C92" s="191" t="s">
        <v>34</v>
      </c>
      <c r="D92" s="78">
        <f>D91</f>
        <v>1</v>
      </c>
      <c r="E92" s="140">
        <f t="shared" ref="E92" si="149">D92-E90+E91</f>
        <v>2</v>
      </c>
      <c r="F92" s="76">
        <f t="shared" ref="F92" si="150">E92-F90+F91</f>
        <v>2</v>
      </c>
      <c r="G92" s="73">
        <f t="shared" ref="G92" si="151">F92-G90+G91</f>
        <v>2</v>
      </c>
      <c r="H92" s="73">
        <f t="shared" ref="H92" si="152">G92-H90+H91</f>
        <v>4</v>
      </c>
      <c r="I92" s="73">
        <f t="shared" ref="I92" si="153">H92-I90+I91</f>
        <v>6</v>
      </c>
      <c r="J92" s="73">
        <f t="shared" ref="J92" si="154">I92-J90+J91</f>
        <v>16</v>
      </c>
      <c r="K92" s="73">
        <f t="shared" ref="K92" si="155">J92-K90+K91</f>
        <v>18</v>
      </c>
      <c r="L92" s="73">
        <f t="shared" ref="L92" si="156">K92-L90+L91</f>
        <v>17</v>
      </c>
      <c r="M92" s="75">
        <f t="shared" ref="M92" si="157">L92-M90+M91</f>
        <v>12</v>
      </c>
      <c r="N92" s="72">
        <f t="shared" ref="N92" si="158">M92-N90+N91</f>
        <v>0</v>
      </c>
      <c r="O92" s="48" t="s">
        <v>34</v>
      </c>
      <c r="P92" s="71" t="s">
        <v>34</v>
      </c>
      <c r="Q92" s="71" t="s">
        <v>34</v>
      </c>
      <c r="R92" s="66"/>
      <c r="S92" s="26">
        <f t="shared" ref="S92" si="159">MAX(D92:Q92)</f>
        <v>18</v>
      </c>
      <c r="U92" s="218">
        <f t="shared" si="117"/>
        <v>2</v>
      </c>
    </row>
    <row r="93" spans="1:21" ht="15.6" customHeight="1" x14ac:dyDescent="0.2">
      <c r="A93" s="217"/>
      <c r="B93" s="29" t="s">
        <v>6</v>
      </c>
      <c r="C93" s="194"/>
      <c r="D93" s="98"/>
      <c r="E93" s="156"/>
      <c r="F93" s="157">
        <v>16.22</v>
      </c>
      <c r="G93" s="158"/>
      <c r="H93" s="159">
        <v>16.25</v>
      </c>
      <c r="I93" s="158"/>
      <c r="J93" s="158"/>
      <c r="K93" s="159">
        <v>16.3</v>
      </c>
      <c r="L93" s="158"/>
      <c r="M93" s="160"/>
      <c r="N93" s="161">
        <v>16.350000000000001</v>
      </c>
      <c r="O93" s="51"/>
      <c r="P93" s="162"/>
      <c r="Q93" s="163" t="s">
        <v>34</v>
      </c>
      <c r="R93" s="67">
        <v>0.15</v>
      </c>
      <c r="S93" s="25"/>
      <c r="U93" s="218" t="str">
        <f t="shared" si="117"/>
        <v>-</v>
      </c>
    </row>
    <row r="94" spans="1:21" ht="15.6" customHeight="1" x14ac:dyDescent="0.2">
      <c r="A94" s="217"/>
      <c r="B94" s="29" t="s">
        <v>7</v>
      </c>
      <c r="C94" s="192" t="s">
        <v>34</v>
      </c>
      <c r="D94" s="164">
        <v>16.2</v>
      </c>
      <c r="E94" s="156"/>
      <c r="F94" s="157">
        <v>16.22</v>
      </c>
      <c r="G94" s="158"/>
      <c r="H94" s="159">
        <v>16.25</v>
      </c>
      <c r="I94" s="158"/>
      <c r="J94" s="158"/>
      <c r="K94" s="159">
        <v>16.309999999999999</v>
      </c>
      <c r="L94" s="158"/>
      <c r="M94" s="160"/>
      <c r="N94" s="165"/>
      <c r="O94" s="51"/>
      <c r="P94" s="162"/>
      <c r="Q94" s="166"/>
      <c r="R94" s="66"/>
      <c r="S94" s="27"/>
      <c r="U94" s="218" t="str">
        <f t="shared" si="117"/>
        <v>-</v>
      </c>
    </row>
    <row r="95" spans="1:21" ht="15.6" customHeight="1" thickBot="1" x14ac:dyDescent="0.25">
      <c r="A95" s="55">
        <v>174</v>
      </c>
      <c r="B95" s="35" t="s">
        <v>9</v>
      </c>
      <c r="C95" s="188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7"/>
      <c r="O95" s="37"/>
      <c r="P95" s="37"/>
      <c r="Q95" s="38"/>
      <c r="R95" s="68"/>
      <c r="S95" s="28"/>
      <c r="U95" s="218" t="str">
        <f t="shared" si="117"/>
        <v>-</v>
      </c>
    </row>
    <row r="96" spans="1:21" ht="15.6" customHeight="1" x14ac:dyDescent="0.2">
      <c r="A96" s="44"/>
      <c r="B96" s="30" t="s">
        <v>3</v>
      </c>
      <c r="C96" s="193"/>
      <c r="D96" s="141"/>
      <c r="E96" s="142" t="s">
        <v>34</v>
      </c>
      <c r="F96" s="79" t="s">
        <v>34</v>
      </c>
      <c r="G96" s="143">
        <v>0</v>
      </c>
      <c r="H96" s="143">
        <v>0</v>
      </c>
      <c r="I96" s="143">
        <v>0</v>
      </c>
      <c r="J96" s="143">
        <v>0</v>
      </c>
      <c r="K96" s="143">
        <v>1</v>
      </c>
      <c r="L96" s="143">
        <v>0</v>
      </c>
      <c r="M96" s="144">
        <v>1</v>
      </c>
      <c r="N96" s="145">
        <v>12</v>
      </c>
      <c r="O96" s="146" t="s">
        <v>34</v>
      </c>
      <c r="P96" s="147" t="s">
        <v>34</v>
      </c>
      <c r="Q96" s="148" t="s">
        <v>34</v>
      </c>
      <c r="R96" s="64" t="s">
        <v>8</v>
      </c>
      <c r="S96" s="24"/>
      <c r="U96" s="218" t="str">
        <f t="shared" si="117"/>
        <v>-</v>
      </c>
    </row>
    <row r="97" spans="1:21" ht="15.6" customHeight="1" x14ac:dyDescent="0.2">
      <c r="A97" s="195">
        <v>16.579999999999998</v>
      </c>
      <c r="B97" s="31" t="s">
        <v>4</v>
      </c>
      <c r="C97" s="190" t="s">
        <v>34</v>
      </c>
      <c r="D97" s="90" t="s">
        <v>34</v>
      </c>
      <c r="E97" s="149" t="s">
        <v>34</v>
      </c>
      <c r="F97" s="86">
        <v>0</v>
      </c>
      <c r="G97" s="150">
        <v>2</v>
      </c>
      <c r="H97" s="150">
        <v>3</v>
      </c>
      <c r="I97" s="150">
        <v>1</v>
      </c>
      <c r="J97" s="150">
        <v>7</v>
      </c>
      <c r="K97" s="150">
        <v>1</v>
      </c>
      <c r="L97" s="150">
        <v>0</v>
      </c>
      <c r="M97" s="151">
        <v>0</v>
      </c>
      <c r="N97" s="152"/>
      <c r="O97" s="153" t="s">
        <v>34</v>
      </c>
      <c r="P97" s="154" t="s">
        <v>34</v>
      </c>
      <c r="Q97" s="155"/>
      <c r="R97" s="65">
        <f t="shared" ref="R97" si="160">SUM(D97:Q97)</f>
        <v>14</v>
      </c>
      <c r="S97" s="25"/>
      <c r="U97" s="218" t="str">
        <f t="shared" si="117"/>
        <v>-</v>
      </c>
    </row>
    <row r="98" spans="1:21" ht="15.6" customHeight="1" x14ac:dyDescent="0.2">
      <c r="A98" s="216" t="s">
        <v>42</v>
      </c>
      <c r="B98" s="29" t="s">
        <v>5</v>
      </c>
      <c r="C98" s="191" t="s">
        <v>34</v>
      </c>
      <c r="D98" s="78" t="s">
        <v>34</v>
      </c>
      <c r="E98" s="140" t="s">
        <v>34</v>
      </c>
      <c r="F98" s="76">
        <f>F97</f>
        <v>0</v>
      </c>
      <c r="G98" s="73">
        <f t="shared" ref="G98" si="161">F98-G96+G97</f>
        <v>2</v>
      </c>
      <c r="H98" s="73">
        <f t="shared" ref="H98" si="162">G98-H96+H97</f>
        <v>5</v>
      </c>
      <c r="I98" s="73">
        <f t="shared" ref="I98" si="163">H98-I96+I97</f>
        <v>6</v>
      </c>
      <c r="J98" s="73">
        <f t="shared" ref="J98" si="164">I98-J96+J97</f>
        <v>13</v>
      </c>
      <c r="K98" s="73">
        <f t="shared" ref="K98" si="165">J98-K96+K97</f>
        <v>13</v>
      </c>
      <c r="L98" s="73">
        <f t="shared" ref="L98" si="166">K98-L96+L97</f>
        <v>13</v>
      </c>
      <c r="M98" s="75">
        <f t="shared" ref="M98" si="167">L98-M96+M97</f>
        <v>12</v>
      </c>
      <c r="N98" s="72">
        <f t="shared" ref="N98" si="168">M98-N96+N97</f>
        <v>0</v>
      </c>
      <c r="O98" s="48" t="s">
        <v>34</v>
      </c>
      <c r="P98" s="71" t="s">
        <v>34</v>
      </c>
      <c r="Q98" s="71" t="s">
        <v>34</v>
      </c>
      <c r="R98" s="66"/>
      <c r="S98" s="26">
        <f t="shared" ref="S98" si="169">MAX(D98:Q98)</f>
        <v>13</v>
      </c>
      <c r="U98" s="218">
        <f t="shared" si="117"/>
        <v>0</v>
      </c>
    </row>
    <row r="99" spans="1:21" ht="15.6" customHeight="1" x14ac:dyDescent="0.2">
      <c r="A99" s="217"/>
      <c r="B99" s="29" t="s">
        <v>6</v>
      </c>
      <c r="C99" s="194"/>
      <c r="D99" s="98"/>
      <c r="E99" s="156"/>
      <c r="F99" s="157" t="s">
        <v>34</v>
      </c>
      <c r="G99" s="158"/>
      <c r="H99" s="159">
        <v>17.02</v>
      </c>
      <c r="I99" s="158"/>
      <c r="J99" s="158"/>
      <c r="K99" s="159">
        <v>17.059999999999999</v>
      </c>
      <c r="L99" s="158"/>
      <c r="M99" s="160"/>
      <c r="N99" s="161">
        <v>17.11</v>
      </c>
      <c r="O99" s="51"/>
      <c r="P99" s="162"/>
      <c r="Q99" s="163" t="s">
        <v>34</v>
      </c>
      <c r="R99" s="67">
        <v>0.13</v>
      </c>
      <c r="S99" s="25"/>
      <c r="U99" s="218" t="str">
        <f t="shared" si="117"/>
        <v>-</v>
      </c>
    </row>
    <row r="100" spans="1:21" ht="15.6" customHeight="1" x14ac:dyDescent="0.2">
      <c r="A100" s="217"/>
      <c r="B100" s="29" t="s">
        <v>7</v>
      </c>
      <c r="C100" s="192" t="s">
        <v>34</v>
      </c>
      <c r="D100" s="164" t="s">
        <v>34</v>
      </c>
      <c r="E100" s="156"/>
      <c r="F100" s="157">
        <v>16.579999999999998</v>
      </c>
      <c r="G100" s="158"/>
      <c r="H100" s="159">
        <v>17.03</v>
      </c>
      <c r="I100" s="158"/>
      <c r="J100" s="158"/>
      <c r="K100" s="159">
        <v>17.07</v>
      </c>
      <c r="L100" s="158"/>
      <c r="M100" s="160"/>
      <c r="N100" s="165"/>
      <c r="O100" s="51"/>
      <c r="P100" s="162"/>
      <c r="Q100" s="166"/>
      <c r="R100" s="66"/>
      <c r="S100" s="27"/>
      <c r="U100" s="218" t="str">
        <f t="shared" si="117"/>
        <v>-</v>
      </c>
    </row>
    <row r="101" spans="1:21" ht="15.6" customHeight="1" thickBot="1" x14ac:dyDescent="0.25">
      <c r="A101" s="55">
        <v>174</v>
      </c>
      <c r="B101" s="35" t="s">
        <v>9</v>
      </c>
      <c r="C101" s="188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7"/>
      <c r="O101" s="37"/>
      <c r="P101" s="37"/>
      <c r="Q101" s="38"/>
      <c r="R101" s="68"/>
      <c r="S101" s="28"/>
      <c r="U101" s="218" t="str">
        <f t="shared" si="117"/>
        <v>-</v>
      </c>
    </row>
    <row r="102" spans="1:21" ht="15.6" customHeight="1" x14ac:dyDescent="0.2">
      <c r="A102" s="44"/>
      <c r="B102" s="30" t="s">
        <v>3</v>
      </c>
      <c r="C102" s="193"/>
      <c r="D102" s="141"/>
      <c r="E102" s="142" t="s">
        <v>34</v>
      </c>
      <c r="F102" s="79" t="s">
        <v>34</v>
      </c>
      <c r="G102" s="143">
        <v>0</v>
      </c>
      <c r="H102" s="143">
        <v>0</v>
      </c>
      <c r="I102" s="143">
        <v>0</v>
      </c>
      <c r="J102" s="143">
        <v>1</v>
      </c>
      <c r="K102" s="143">
        <v>0</v>
      </c>
      <c r="L102" s="143">
        <v>0</v>
      </c>
      <c r="M102" s="144">
        <v>2</v>
      </c>
      <c r="N102" s="145">
        <v>8</v>
      </c>
      <c r="O102" s="146" t="s">
        <v>34</v>
      </c>
      <c r="P102" s="147" t="s">
        <v>34</v>
      </c>
      <c r="Q102" s="148" t="s">
        <v>34</v>
      </c>
      <c r="R102" s="64" t="s">
        <v>8</v>
      </c>
      <c r="S102" s="24"/>
      <c r="U102" s="218" t="str">
        <f t="shared" si="117"/>
        <v>-</v>
      </c>
    </row>
    <row r="103" spans="1:21" ht="15.6" customHeight="1" x14ac:dyDescent="0.2">
      <c r="A103" s="195">
        <v>17.3</v>
      </c>
      <c r="B103" s="31" t="s">
        <v>4</v>
      </c>
      <c r="C103" s="190" t="s">
        <v>34</v>
      </c>
      <c r="D103" s="90" t="s">
        <v>34</v>
      </c>
      <c r="E103" s="149" t="s">
        <v>34</v>
      </c>
      <c r="F103" s="86">
        <v>1</v>
      </c>
      <c r="G103" s="150">
        <v>3</v>
      </c>
      <c r="H103" s="150">
        <v>0</v>
      </c>
      <c r="I103" s="150">
        <v>0</v>
      </c>
      <c r="J103" s="150">
        <v>1</v>
      </c>
      <c r="K103" s="150">
        <v>6</v>
      </c>
      <c r="L103" s="150">
        <v>0</v>
      </c>
      <c r="M103" s="151">
        <v>0</v>
      </c>
      <c r="N103" s="152"/>
      <c r="O103" s="153" t="s">
        <v>34</v>
      </c>
      <c r="P103" s="154" t="s">
        <v>34</v>
      </c>
      <c r="Q103" s="155"/>
      <c r="R103" s="65">
        <f t="shared" ref="R103" si="170">SUM(D103:Q103)</f>
        <v>11</v>
      </c>
      <c r="S103" s="25"/>
      <c r="U103" s="218" t="str">
        <f t="shared" si="117"/>
        <v>-</v>
      </c>
    </row>
    <row r="104" spans="1:21" ht="15.6" customHeight="1" x14ac:dyDescent="0.2">
      <c r="A104" s="216" t="s">
        <v>42</v>
      </c>
      <c r="B104" s="29" t="s">
        <v>5</v>
      </c>
      <c r="C104" s="191" t="s">
        <v>34</v>
      </c>
      <c r="D104" s="78" t="s">
        <v>34</v>
      </c>
      <c r="E104" s="140" t="s">
        <v>34</v>
      </c>
      <c r="F104" s="76">
        <f>F103</f>
        <v>1</v>
      </c>
      <c r="G104" s="73">
        <f t="shared" ref="G104" si="171">F104-G102+G103</f>
        <v>4</v>
      </c>
      <c r="H104" s="73">
        <f t="shared" ref="H104" si="172">G104-H102+H103</f>
        <v>4</v>
      </c>
      <c r="I104" s="73">
        <f t="shared" ref="I104" si="173">H104-I102+I103</f>
        <v>4</v>
      </c>
      <c r="J104" s="73">
        <f t="shared" ref="J104" si="174">I104-J102+J103</f>
        <v>4</v>
      </c>
      <c r="K104" s="73">
        <f t="shared" ref="K104" si="175">J104-K102+K103</f>
        <v>10</v>
      </c>
      <c r="L104" s="73">
        <f t="shared" ref="L104" si="176">K104-L102+L103</f>
        <v>10</v>
      </c>
      <c r="M104" s="75">
        <f t="shared" ref="M104" si="177">L104-M102+M103</f>
        <v>8</v>
      </c>
      <c r="N104" s="72">
        <f t="shared" ref="N104" si="178">M104-N102+N103</f>
        <v>0</v>
      </c>
      <c r="O104" s="48" t="s">
        <v>34</v>
      </c>
      <c r="P104" s="71" t="s">
        <v>34</v>
      </c>
      <c r="Q104" s="71" t="s">
        <v>34</v>
      </c>
      <c r="R104" s="66"/>
      <c r="S104" s="26">
        <f t="shared" ref="S104" si="179">MAX(D104:Q104)</f>
        <v>10</v>
      </c>
      <c r="U104" s="218">
        <f t="shared" si="117"/>
        <v>1</v>
      </c>
    </row>
    <row r="105" spans="1:21" ht="15.6" customHeight="1" x14ac:dyDescent="0.2">
      <c r="A105" s="217"/>
      <c r="B105" s="29" t="s">
        <v>6</v>
      </c>
      <c r="C105" s="194"/>
      <c r="D105" s="98"/>
      <c r="E105" s="156"/>
      <c r="F105" s="157" t="s">
        <v>34</v>
      </c>
      <c r="G105" s="158"/>
      <c r="H105" s="159">
        <v>17.329999999999998</v>
      </c>
      <c r="I105" s="158"/>
      <c r="J105" s="158"/>
      <c r="K105" s="159">
        <v>17.39</v>
      </c>
      <c r="L105" s="158"/>
      <c r="M105" s="160"/>
      <c r="N105" s="161">
        <v>17.440000000000001</v>
      </c>
      <c r="O105" s="51"/>
      <c r="P105" s="162"/>
      <c r="Q105" s="163" t="s">
        <v>34</v>
      </c>
      <c r="R105" s="67">
        <v>0.12</v>
      </c>
      <c r="S105" s="25"/>
      <c r="U105" s="218" t="str">
        <f t="shared" si="117"/>
        <v>-</v>
      </c>
    </row>
    <row r="106" spans="1:21" ht="15.6" customHeight="1" x14ac:dyDescent="0.2">
      <c r="A106" s="217"/>
      <c r="B106" s="29" t="s">
        <v>7</v>
      </c>
      <c r="C106" s="192" t="s">
        <v>34</v>
      </c>
      <c r="D106" s="164" t="s">
        <v>34</v>
      </c>
      <c r="E106" s="156"/>
      <c r="F106" s="157">
        <v>17.32</v>
      </c>
      <c r="G106" s="158"/>
      <c r="H106" s="159">
        <v>17.329999999999998</v>
      </c>
      <c r="I106" s="158"/>
      <c r="J106" s="158"/>
      <c r="K106" s="159">
        <v>17.399999999999999</v>
      </c>
      <c r="L106" s="158"/>
      <c r="M106" s="160"/>
      <c r="N106" s="165"/>
      <c r="O106" s="51"/>
      <c r="P106" s="162"/>
      <c r="Q106" s="166"/>
      <c r="R106" s="66"/>
      <c r="S106" s="27"/>
      <c r="U106" s="218" t="str">
        <f t="shared" si="117"/>
        <v>-</v>
      </c>
    </row>
    <row r="107" spans="1:21" ht="15.6" customHeight="1" thickBot="1" x14ac:dyDescent="0.25">
      <c r="A107" s="55">
        <v>174</v>
      </c>
      <c r="B107" s="35" t="s">
        <v>9</v>
      </c>
      <c r="C107" s="188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7"/>
      <c r="O107" s="37"/>
      <c r="P107" s="37"/>
      <c r="Q107" s="38"/>
      <c r="R107" s="68"/>
      <c r="S107" s="28"/>
      <c r="U107" s="218" t="str">
        <f t="shared" si="117"/>
        <v>-</v>
      </c>
    </row>
    <row r="108" spans="1:21" ht="15.6" customHeight="1" x14ac:dyDescent="0.2">
      <c r="A108" s="44"/>
      <c r="B108" s="30" t="s">
        <v>3</v>
      </c>
      <c r="C108" s="193"/>
      <c r="D108" s="141"/>
      <c r="E108" s="142">
        <v>0</v>
      </c>
      <c r="F108" s="79">
        <v>0</v>
      </c>
      <c r="G108" s="143">
        <v>1</v>
      </c>
      <c r="H108" s="143">
        <v>0</v>
      </c>
      <c r="I108" s="143">
        <v>2</v>
      </c>
      <c r="J108" s="143">
        <v>1</v>
      </c>
      <c r="K108" s="143">
        <v>0</v>
      </c>
      <c r="L108" s="143">
        <v>3</v>
      </c>
      <c r="M108" s="144" t="s">
        <v>34</v>
      </c>
      <c r="N108" s="145" t="s">
        <v>34</v>
      </c>
      <c r="O108" s="146">
        <v>0</v>
      </c>
      <c r="P108" s="147">
        <v>4</v>
      </c>
      <c r="Q108" s="148">
        <v>1</v>
      </c>
      <c r="R108" s="64" t="s">
        <v>8</v>
      </c>
      <c r="S108" s="24"/>
      <c r="U108" s="218" t="str">
        <f t="shared" si="117"/>
        <v>-</v>
      </c>
    </row>
    <row r="109" spans="1:21" ht="15.6" customHeight="1" x14ac:dyDescent="0.2">
      <c r="A109" s="47">
        <v>18.079999999999998</v>
      </c>
      <c r="B109" s="31" t="s">
        <v>4</v>
      </c>
      <c r="C109" s="190" t="s">
        <v>34</v>
      </c>
      <c r="D109" s="90">
        <v>1</v>
      </c>
      <c r="E109" s="149">
        <v>0</v>
      </c>
      <c r="F109" s="86">
        <v>5</v>
      </c>
      <c r="G109" s="150">
        <v>1</v>
      </c>
      <c r="H109" s="150">
        <v>0</v>
      </c>
      <c r="I109" s="150">
        <v>0</v>
      </c>
      <c r="J109" s="150">
        <v>3</v>
      </c>
      <c r="K109" s="150">
        <v>2</v>
      </c>
      <c r="L109" s="150">
        <v>0</v>
      </c>
      <c r="M109" s="151" t="s">
        <v>34</v>
      </c>
      <c r="N109" s="152"/>
      <c r="O109" s="153">
        <v>0</v>
      </c>
      <c r="P109" s="154">
        <v>0</v>
      </c>
      <c r="Q109" s="155"/>
      <c r="R109" s="65">
        <f t="shared" ref="R109" si="180">SUM(D109:Q109)</f>
        <v>12</v>
      </c>
      <c r="S109" s="25"/>
      <c r="U109" s="218" t="str">
        <f t="shared" si="117"/>
        <v>-</v>
      </c>
    </row>
    <row r="110" spans="1:21" ht="15.6" customHeight="1" x14ac:dyDescent="0.2">
      <c r="A110" s="216" t="s">
        <v>44</v>
      </c>
      <c r="B110" s="29" t="s">
        <v>5</v>
      </c>
      <c r="C110" s="191" t="s">
        <v>34</v>
      </c>
      <c r="D110" s="182">
        <f t="shared" ref="D110" si="181">D109</f>
        <v>1</v>
      </c>
      <c r="E110" s="183">
        <f>D110-E108+E109</f>
        <v>1</v>
      </c>
      <c r="F110" s="76">
        <f>E110-F108+F109</f>
        <v>6</v>
      </c>
      <c r="G110" s="73">
        <f t="shared" ref="G110" si="182">F110-G108+G109</f>
        <v>6</v>
      </c>
      <c r="H110" s="73">
        <f t="shared" ref="H110" si="183">G110-H108+H109</f>
        <v>6</v>
      </c>
      <c r="I110" s="73">
        <f t="shared" ref="I110" si="184">H110-I108+I109</f>
        <v>4</v>
      </c>
      <c r="J110" s="73">
        <f t="shared" ref="J110" si="185">I110-J108+J109</f>
        <v>6</v>
      </c>
      <c r="K110" s="73">
        <f t="shared" ref="K110" si="186">J110-K108+K109</f>
        <v>8</v>
      </c>
      <c r="L110" s="73">
        <f t="shared" ref="L110" si="187">K110-L108+L109</f>
        <v>5</v>
      </c>
      <c r="M110" s="75" t="s">
        <v>34</v>
      </c>
      <c r="N110" s="72" t="s">
        <v>34</v>
      </c>
      <c r="O110" s="48">
        <f>L110-O108+O109</f>
        <v>5</v>
      </c>
      <c r="P110" s="71">
        <f t="shared" ref="P110" si="188">O110-P108+P109</f>
        <v>1</v>
      </c>
      <c r="Q110" s="71">
        <f t="shared" ref="Q110" si="189">P110-Q108+Q109</f>
        <v>0</v>
      </c>
      <c r="R110" s="66"/>
      <c r="S110" s="26">
        <f t="shared" ref="S110" si="190">MAX(D110:Q110)</f>
        <v>8</v>
      </c>
      <c r="U110" s="218">
        <f t="shared" si="117"/>
        <v>11</v>
      </c>
    </row>
    <row r="111" spans="1:21" ht="15.6" customHeight="1" x14ac:dyDescent="0.2">
      <c r="A111" s="217"/>
      <c r="B111" s="29" t="s">
        <v>6</v>
      </c>
      <c r="C111" s="194"/>
      <c r="D111" s="98"/>
      <c r="E111" s="156"/>
      <c r="F111" s="157">
        <v>18.11</v>
      </c>
      <c r="G111" s="158"/>
      <c r="H111" s="159">
        <v>18.16</v>
      </c>
      <c r="I111" s="158"/>
      <c r="J111" s="158"/>
      <c r="K111" s="159">
        <v>18.21</v>
      </c>
      <c r="L111" s="158"/>
      <c r="M111" s="160"/>
      <c r="N111" s="161" t="s">
        <v>34</v>
      </c>
      <c r="O111" s="51"/>
      <c r="P111" s="162"/>
      <c r="Q111" s="163">
        <v>18.29</v>
      </c>
      <c r="R111" s="67">
        <v>0.21</v>
      </c>
      <c r="S111" s="25"/>
      <c r="U111" s="218" t="str">
        <f t="shared" si="117"/>
        <v>-</v>
      </c>
    </row>
    <row r="112" spans="1:21" ht="15.6" customHeight="1" x14ac:dyDescent="0.2">
      <c r="A112" s="217"/>
      <c r="B112" s="29" t="s">
        <v>7</v>
      </c>
      <c r="C112" s="192" t="s">
        <v>34</v>
      </c>
      <c r="D112" s="164">
        <v>18.079999999999998</v>
      </c>
      <c r="E112" s="156"/>
      <c r="F112" s="157">
        <v>18.12</v>
      </c>
      <c r="G112" s="158"/>
      <c r="H112" s="159">
        <v>18.16</v>
      </c>
      <c r="I112" s="158"/>
      <c r="J112" s="158"/>
      <c r="K112" s="159">
        <v>18.22</v>
      </c>
      <c r="L112" s="158"/>
      <c r="M112" s="160"/>
      <c r="N112" s="165"/>
      <c r="O112" s="51"/>
      <c r="P112" s="162"/>
      <c r="Q112" s="166"/>
      <c r="R112" s="66"/>
      <c r="S112" s="27"/>
      <c r="U112" s="218" t="str">
        <f t="shared" si="117"/>
        <v>-</v>
      </c>
    </row>
    <row r="113" spans="1:21" ht="15.6" customHeight="1" thickBot="1" x14ac:dyDescent="0.25">
      <c r="A113" s="55">
        <v>174</v>
      </c>
      <c r="B113" s="35" t="s">
        <v>9</v>
      </c>
      <c r="C113" s="188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7"/>
      <c r="O113" s="37"/>
      <c r="P113" s="37"/>
      <c r="Q113" s="38"/>
      <c r="R113" s="68"/>
      <c r="S113" s="28"/>
      <c r="U113" s="218" t="str">
        <f t="shared" si="117"/>
        <v>-</v>
      </c>
    </row>
    <row r="114" spans="1:21" ht="15.6" customHeight="1" x14ac:dyDescent="0.2">
      <c r="A114" s="44"/>
      <c r="B114" s="30" t="s">
        <v>3</v>
      </c>
      <c r="C114" s="193"/>
      <c r="D114" s="141"/>
      <c r="E114" s="142" t="s">
        <v>34</v>
      </c>
      <c r="F114" s="79" t="s">
        <v>34</v>
      </c>
      <c r="G114" s="143">
        <v>0</v>
      </c>
      <c r="H114" s="143">
        <v>0</v>
      </c>
      <c r="I114" s="143">
        <v>0</v>
      </c>
      <c r="J114" s="143">
        <v>0</v>
      </c>
      <c r="K114" s="143">
        <v>0</v>
      </c>
      <c r="L114" s="143">
        <v>3</v>
      </c>
      <c r="M114" s="144">
        <v>1</v>
      </c>
      <c r="N114" s="145">
        <v>5</v>
      </c>
      <c r="O114" s="146" t="s">
        <v>34</v>
      </c>
      <c r="P114" s="147" t="s">
        <v>34</v>
      </c>
      <c r="Q114" s="148" t="s">
        <v>34</v>
      </c>
      <c r="R114" s="64" t="s">
        <v>8</v>
      </c>
      <c r="S114" s="24"/>
      <c r="U114" s="218" t="str">
        <f t="shared" si="117"/>
        <v>-</v>
      </c>
    </row>
    <row r="115" spans="1:21" ht="15.6" customHeight="1" x14ac:dyDescent="0.2">
      <c r="A115" s="47">
        <v>18.559999999999999</v>
      </c>
      <c r="B115" s="31" t="s">
        <v>4</v>
      </c>
      <c r="C115" s="190" t="s">
        <v>34</v>
      </c>
      <c r="D115" s="90" t="s">
        <v>34</v>
      </c>
      <c r="E115" s="149" t="s">
        <v>34</v>
      </c>
      <c r="F115" s="86">
        <v>0</v>
      </c>
      <c r="G115" s="150">
        <v>0</v>
      </c>
      <c r="H115" s="150">
        <v>2</v>
      </c>
      <c r="I115" s="150">
        <v>5</v>
      </c>
      <c r="J115" s="150">
        <v>1</v>
      </c>
      <c r="K115" s="150">
        <v>1</v>
      </c>
      <c r="L115" s="150">
        <v>0</v>
      </c>
      <c r="M115" s="151">
        <v>0</v>
      </c>
      <c r="N115" s="152"/>
      <c r="O115" s="153" t="s">
        <v>34</v>
      </c>
      <c r="P115" s="154" t="s">
        <v>34</v>
      </c>
      <c r="Q115" s="155"/>
      <c r="R115" s="65">
        <f t="shared" ref="R115" si="191">SUM(D115:Q115)</f>
        <v>9</v>
      </c>
      <c r="S115" s="25"/>
      <c r="U115" s="218" t="str">
        <f t="shared" si="117"/>
        <v>-</v>
      </c>
    </row>
    <row r="116" spans="1:21" ht="15.6" customHeight="1" x14ac:dyDescent="0.2">
      <c r="A116" s="216" t="s">
        <v>42</v>
      </c>
      <c r="B116" s="29" t="s">
        <v>5</v>
      </c>
      <c r="C116" s="191" t="s">
        <v>34</v>
      </c>
      <c r="D116" s="78" t="s">
        <v>34</v>
      </c>
      <c r="E116" s="140" t="s">
        <v>34</v>
      </c>
      <c r="F116" s="76">
        <f>F115</f>
        <v>0</v>
      </c>
      <c r="G116" s="73">
        <f t="shared" ref="G116" si="192">F116-G114+G115</f>
        <v>0</v>
      </c>
      <c r="H116" s="73">
        <f t="shared" ref="H116" si="193">G116-H114+H115</f>
        <v>2</v>
      </c>
      <c r="I116" s="73">
        <f t="shared" ref="I116" si="194">H116-I114+I115</f>
        <v>7</v>
      </c>
      <c r="J116" s="73">
        <f t="shared" ref="J116" si="195">I116-J114+J115</f>
        <v>8</v>
      </c>
      <c r="K116" s="73">
        <f t="shared" ref="K116" si="196">J116-K114+K115</f>
        <v>9</v>
      </c>
      <c r="L116" s="73">
        <f t="shared" ref="L116" si="197">K116-L114+L115</f>
        <v>6</v>
      </c>
      <c r="M116" s="75">
        <f t="shared" ref="M116" si="198">L116-M114+M115</f>
        <v>5</v>
      </c>
      <c r="N116" s="72">
        <f t="shared" ref="N116" si="199">M116-N114+N115</f>
        <v>0</v>
      </c>
      <c r="O116" s="48" t="s">
        <v>34</v>
      </c>
      <c r="P116" s="71" t="s">
        <v>34</v>
      </c>
      <c r="Q116" s="71" t="s">
        <v>34</v>
      </c>
      <c r="R116" s="66"/>
      <c r="S116" s="26">
        <f t="shared" ref="S116" si="200">MAX(D116:Q116)</f>
        <v>9</v>
      </c>
      <c r="U116" s="218">
        <f t="shared" si="117"/>
        <v>0</v>
      </c>
    </row>
    <row r="117" spans="1:21" ht="15.6" customHeight="1" x14ac:dyDescent="0.2">
      <c r="A117" s="217"/>
      <c r="B117" s="29" t="s">
        <v>6</v>
      </c>
      <c r="C117" s="194"/>
      <c r="D117" s="98"/>
      <c r="E117" s="156"/>
      <c r="F117" s="157" t="s">
        <v>34</v>
      </c>
      <c r="G117" s="158"/>
      <c r="H117" s="159">
        <v>18.59</v>
      </c>
      <c r="I117" s="158"/>
      <c r="J117" s="158"/>
      <c r="K117" s="159">
        <v>19.04</v>
      </c>
      <c r="L117" s="158"/>
      <c r="M117" s="160"/>
      <c r="N117" s="161">
        <v>19.079999999999998</v>
      </c>
      <c r="O117" s="51"/>
      <c r="P117" s="162"/>
      <c r="Q117" s="163" t="s">
        <v>34</v>
      </c>
      <c r="R117" s="67">
        <v>0.12</v>
      </c>
      <c r="S117" s="25"/>
      <c r="U117" s="218" t="str">
        <f t="shared" si="117"/>
        <v>-</v>
      </c>
    </row>
    <row r="118" spans="1:21" ht="15.6" customHeight="1" x14ac:dyDescent="0.2">
      <c r="A118" s="217"/>
      <c r="B118" s="29" t="s">
        <v>7</v>
      </c>
      <c r="C118" s="192" t="s">
        <v>34</v>
      </c>
      <c r="D118" s="164" t="s">
        <v>34</v>
      </c>
      <c r="E118" s="156"/>
      <c r="F118" s="157">
        <v>18.559999999999999</v>
      </c>
      <c r="G118" s="158"/>
      <c r="H118" s="159">
        <v>19</v>
      </c>
      <c r="I118" s="158"/>
      <c r="J118" s="158"/>
      <c r="K118" s="159">
        <v>19.05</v>
      </c>
      <c r="L118" s="158"/>
      <c r="M118" s="160"/>
      <c r="N118" s="165"/>
      <c r="O118" s="51"/>
      <c r="P118" s="162"/>
      <c r="Q118" s="166"/>
      <c r="R118" s="66"/>
      <c r="S118" s="27"/>
      <c r="U118" s="218" t="str">
        <f t="shared" si="117"/>
        <v>-</v>
      </c>
    </row>
    <row r="119" spans="1:21" ht="15.6" customHeight="1" thickBot="1" x14ac:dyDescent="0.25">
      <c r="A119" s="55">
        <v>174</v>
      </c>
      <c r="B119" s="35" t="s">
        <v>9</v>
      </c>
      <c r="C119" s="188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7"/>
      <c r="O119" s="37"/>
      <c r="P119" s="37"/>
      <c r="Q119" s="38"/>
      <c r="R119" s="68"/>
      <c r="S119" s="28"/>
      <c r="U119" s="218" t="str">
        <f t="shared" si="117"/>
        <v>-</v>
      </c>
    </row>
    <row r="120" spans="1:21" ht="15.6" customHeight="1" x14ac:dyDescent="0.2">
      <c r="A120" s="44"/>
      <c r="B120" s="30" t="s">
        <v>3</v>
      </c>
      <c r="C120" s="193"/>
      <c r="D120" s="141"/>
      <c r="E120" s="142" t="s">
        <v>34</v>
      </c>
      <c r="F120" s="79" t="s">
        <v>34</v>
      </c>
      <c r="G120" s="143">
        <v>0</v>
      </c>
      <c r="H120" s="143">
        <v>0</v>
      </c>
      <c r="I120" s="143">
        <v>0</v>
      </c>
      <c r="J120" s="143">
        <v>0</v>
      </c>
      <c r="K120" s="143">
        <v>0</v>
      </c>
      <c r="L120" s="143">
        <v>0</v>
      </c>
      <c r="M120" s="144">
        <v>0</v>
      </c>
      <c r="N120" s="145">
        <v>2</v>
      </c>
      <c r="O120" s="146" t="s">
        <v>34</v>
      </c>
      <c r="P120" s="147" t="s">
        <v>34</v>
      </c>
      <c r="Q120" s="148" t="s">
        <v>34</v>
      </c>
      <c r="R120" s="64" t="s">
        <v>8</v>
      </c>
      <c r="S120" s="24"/>
      <c r="U120" s="218" t="str">
        <f t="shared" si="117"/>
        <v>-</v>
      </c>
    </row>
    <row r="121" spans="1:21" ht="15.6" customHeight="1" x14ac:dyDescent="0.2">
      <c r="A121" s="47">
        <v>20</v>
      </c>
      <c r="B121" s="31" t="s">
        <v>4</v>
      </c>
      <c r="C121" s="190" t="s">
        <v>34</v>
      </c>
      <c r="D121" s="90" t="s">
        <v>34</v>
      </c>
      <c r="E121" s="149" t="s">
        <v>34</v>
      </c>
      <c r="F121" s="86">
        <v>1</v>
      </c>
      <c r="G121" s="150">
        <v>0</v>
      </c>
      <c r="H121" s="150">
        <v>1</v>
      </c>
      <c r="I121" s="150">
        <v>0</v>
      </c>
      <c r="J121" s="150">
        <v>0</v>
      </c>
      <c r="K121" s="150">
        <v>0</v>
      </c>
      <c r="L121" s="150">
        <v>0</v>
      </c>
      <c r="M121" s="151">
        <v>0</v>
      </c>
      <c r="N121" s="152"/>
      <c r="O121" s="153" t="s">
        <v>34</v>
      </c>
      <c r="P121" s="154" t="s">
        <v>34</v>
      </c>
      <c r="Q121" s="155"/>
      <c r="R121" s="65">
        <f t="shared" ref="R121" si="201">SUM(D121:Q121)</f>
        <v>2</v>
      </c>
      <c r="S121" s="25"/>
      <c r="U121" s="218" t="str">
        <f t="shared" si="117"/>
        <v>-</v>
      </c>
    </row>
    <row r="122" spans="1:21" ht="15.6" customHeight="1" x14ac:dyDescent="0.2">
      <c r="A122" s="216" t="s">
        <v>42</v>
      </c>
      <c r="B122" s="29" t="s">
        <v>5</v>
      </c>
      <c r="C122" s="191" t="s">
        <v>34</v>
      </c>
      <c r="D122" s="78" t="s">
        <v>34</v>
      </c>
      <c r="E122" s="140" t="s">
        <v>34</v>
      </c>
      <c r="F122" s="76">
        <f>F121</f>
        <v>1</v>
      </c>
      <c r="G122" s="73">
        <f t="shared" ref="G122" si="202">F122-G120+G121</f>
        <v>1</v>
      </c>
      <c r="H122" s="73">
        <f t="shared" ref="H122" si="203">G122-H120+H121</f>
        <v>2</v>
      </c>
      <c r="I122" s="73">
        <f t="shared" ref="I122" si="204">H122-I120+I121</f>
        <v>2</v>
      </c>
      <c r="J122" s="73">
        <f t="shared" ref="J122" si="205">I122-J120+J121</f>
        <v>2</v>
      </c>
      <c r="K122" s="73">
        <f t="shared" ref="K122" si="206">J122-K120+K121</f>
        <v>2</v>
      </c>
      <c r="L122" s="73">
        <f t="shared" ref="L122" si="207">K122-L120+L121</f>
        <v>2</v>
      </c>
      <c r="M122" s="75">
        <f t="shared" ref="M122" si="208">L122-M120+M121</f>
        <v>2</v>
      </c>
      <c r="N122" s="72">
        <f t="shared" ref="N122" si="209">M122-N120+N121</f>
        <v>0</v>
      </c>
      <c r="O122" s="48" t="s">
        <v>34</v>
      </c>
      <c r="P122" s="71" t="s">
        <v>34</v>
      </c>
      <c r="Q122" s="71" t="s">
        <v>34</v>
      </c>
      <c r="R122" s="66"/>
      <c r="S122" s="26">
        <f t="shared" ref="S122" si="210">MAX(D122:Q122)</f>
        <v>2</v>
      </c>
      <c r="U122" s="218">
        <f t="shared" si="117"/>
        <v>1</v>
      </c>
    </row>
    <row r="123" spans="1:21" ht="15.6" customHeight="1" x14ac:dyDescent="0.2">
      <c r="A123" s="217"/>
      <c r="B123" s="29" t="s">
        <v>6</v>
      </c>
      <c r="C123" s="194"/>
      <c r="D123" s="98"/>
      <c r="E123" s="156"/>
      <c r="F123" s="157" t="s">
        <v>34</v>
      </c>
      <c r="G123" s="158"/>
      <c r="H123" s="159">
        <v>20.04</v>
      </c>
      <c r="I123" s="158"/>
      <c r="J123" s="158"/>
      <c r="K123" s="159">
        <v>20.07</v>
      </c>
      <c r="L123" s="158"/>
      <c r="M123" s="160"/>
      <c r="N123" s="161">
        <v>20.12</v>
      </c>
      <c r="O123" s="51"/>
      <c r="P123" s="162"/>
      <c r="Q123" s="163" t="s">
        <v>34</v>
      </c>
      <c r="R123" s="67">
        <v>0.12</v>
      </c>
      <c r="S123" s="25"/>
      <c r="U123" s="218" t="str">
        <f t="shared" si="117"/>
        <v>-</v>
      </c>
    </row>
    <row r="124" spans="1:21" ht="15.6" customHeight="1" x14ac:dyDescent="0.2">
      <c r="A124" s="217"/>
      <c r="B124" s="29" t="s">
        <v>7</v>
      </c>
      <c r="C124" s="192" t="s">
        <v>34</v>
      </c>
      <c r="D124" s="164" t="s">
        <v>34</v>
      </c>
      <c r="E124" s="156"/>
      <c r="F124" s="157">
        <v>20</v>
      </c>
      <c r="G124" s="158"/>
      <c r="H124" s="159">
        <v>20.04</v>
      </c>
      <c r="I124" s="158"/>
      <c r="J124" s="158"/>
      <c r="K124" s="159">
        <v>20.07</v>
      </c>
      <c r="L124" s="158"/>
      <c r="M124" s="160"/>
      <c r="N124" s="165"/>
      <c r="O124" s="51"/>
      <c r="P124" s="162"/>
      <c r="Q124" s="166"/>
      <c r="R124" s="66"/>
      <c r="S124" s="27"/>
      <c r="U124" s="218" t="str">
        <f t="shared" si="117"/>
        <v>-</v>
      </c>
    </row>
    <row r="125" spans="1:21" ht="15.6" customHeight="1" thickBot="1" x14ac:dyDescent="0.25">
      <c r="A125" s="55">
        <v>174</v>
      </c>
      <c r="B125" s="35" t="s">
        <v>9</v>
      </c>
      <c r="C125" s="188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7"/>
      <c r="O125" s="37"/>
      <c r="P125" s="37"/>
      <c r="Q125" s="38"/>
      <c r="R125" s="68"/>
      <c r="S125" s="28"/>
      <c r="U125" s="218" t="str">
        <f t="shared" si="117"/>
        <v>-</v>
      </c>
    </row>
    <row r="126" spans="1:21" ht="15.6" customHeight="1" x14ac:dyDescent="0.2">
      <c r="A126" s="44"/>
      <c r="B126" s="30" t="s">
        <v>3</v>
      </c>
      <c r="C126" s="193"/>
      <c r="D126" s="141"/>
      <c r="E126" s="142" t="s">
        <v>34</v>
      </c>
      <c r="F126" s="79" t="s">
        <v>34</v>
      </c>
      <c r="G126" s="143"/>
      <c r="H126" s="143">
        <v>0</v>
      </c>
      <c r="I126" s="143">
        <v>0</v>
      </c>
      <c r="J126" s="143">
        <v>0</v>
      </c>
      <c r="K126" s="143">
        <v>0</v>
      </c>
      <c r="L126" s="143">
        <v>4</v>
      </c>
      <c r="M126" s="144" t="s">
        <v>34</v>
      </c>
      <c r="N126" s="145" t="s">
        <v>34</v>
      </c>
      <c r="O126" s="146">
        <v>0</v>
      </c>
      <c r="P126" s="147">
        <v>2</v>
      </c>
      <c r="Q126" s="148">
        <v>8</v>
      </c>
      <c r="R126" s="64" t="s">
        <v>8</v>
      </c>
      <c r="S126" s="24"/>
      <c r="U126" s="218" t="str">
        <f t="shared" si="117"/>
        <v>-</v>
      </c>
    </row>
    <row r="127" spans="1:21" ht="15.6" customHeight="1" x14ac:dyDescent="0.2">
      <c r="A127" s="47">
        <v>20.57</v>
      </c>
      <c r="B127" s="31" t="s">
        <v>4</v>
      </c>
      <c r="C127" s="190" t="s">
        <v>34</v>
      </c>
      <c r="D127" s="90" t="s">
        <v>34</v>
      </c>
      <c r="E127" s="149" t="s">
        <v>34</v>
      </c>
      <c r="F127" s="86">
        <v>1</v>
      </c>
      <c r="G127" s="150">
        <v>1</v>
      </c>
      <c r="H127" s="150">
        <v>6</v>
      </c>
      <c r="I127" s="150">
        <v>4</v>
      </c>
      <c r="J127" s="150">
        <v>2</v>
      </c>
      <c r="K127" s="150">
        <v>0</v>
      </c>
      <c r="L127" s="150">
        <v>0</v>
      </c>
      <c r="M127" s="151" t="s">
        <v>34</v>
      </c>
      <c r="N127" s="152"/>
      <c r="O127" s="153">
        <v>0</v>
      </c>
      <c r="P127" s="154">
        <v>0</v>
      </c>
      <c r="Q127" s="155"/>
      <c r="R127" s="65">
        <f t="shared" ref="R127" si="211">SUM(D127:Q127)</f>
        <v>14</v>
      </c>
      <c r="S127" s="25"/>
      <c r="U127" s="218" t="str">
        <f t="shared" si="117"/>
        <v>-</v>
      </c>
    </row>
    <row r="128" spans="1:21" ht="15.6" customHeight="1" x14ac:dyDescent="0.2">
      <c r="A128" s="216" t="s">
        <v>43</v>
      </c>
      <c r="B128" s="29" t="s">
        <v>5</v>
      </c>
      <c r="C128" s="191" t="s">
        <v>34</v>
      </c>
      <c r="D128" s="78" t="s">
        <v>34</v>
      </c>
      <c r="E128" s="140" t="s">
        <v>34</v>
      </c>
      <c r="F128" s="76">
        <f>F127</f>
        <v>1</v>
      </c>
      <c r="G128" s="73">
        <f t="shared" ref="G128" si="212">F128-G126+G127</f>
        <v>2</v>
      </c>
      <c r="H128" s="73">
        <f t="shared" ref="H128" si="213">G128-H126+H127</f>
        <v>8</v>
      </c>
      <c r="I128" s="73">
        <f t="shared" ref="I128" si="214">H128-I126+I127</f>
        <v>12</v>
      </c>
      <c r="J128" s="73">
        <f t="shared" ref="J128" si="215">I128-J126+J127</f>
        <v>14</v>
      </c>
      <c r="K128" s="73">
        <f t="shared" ref="K128" si="216">J128-K126+K127</f>
        <v>14</v>
      </c>
      <c r="L128" s="73">
        <f t="shared" ref="L128" si="217">K128-L126+L127</f>
        <v>10</v>
      </c>
      <c r="M128" s="75" t="s">
        <v>34</v>
      </c>
      <c r="N128" s="72" t="s">
        <v>34</v>
      </c>
      <c r="O128" s="48">
        <f>L128-O126+O127</f>
        <v>10</v>
      </c>
      <c r="P128" s="71">
        <f t="shared" ref="P128" si="218">O128-P126+P127</f>
        <v>8</v>
      </c>
      <c r="Q128" s="71">
        <f t="shared" ref="Q128" si="219">P128-Q126+Q127</f>
        <v>0</v>
      </c>
      <c r="R128" s="66"/>
      <c r="S128" s="26">
        <f t="shared" ref="S128" si="220">MAX(D128:Q128)</f>
        <v>14</v>
      </c>
      <c r="U128" s="218">
        <f t="shared" si="117"/>
        <v>11</v>
      </c>
    </row>
    <row r="129" spans="1:21" ht="15.6" customHeight="1" x14ac:dyDescent="0.2">
      <c r="A129" s="217"/>
      <c r="B129" s="29" t="s">
        <v>6</v>
      </c>
      <c r="C129" s="194"/>
      <c r="D129" s="98"/>
      <c r="E129" s="156"/>
      <c r="F129" s="157" t="s">
        <v>34</v>
      </c>
      <c r="G129" s="158"/>
      <c r="H129" s="159">
        <v>20.58</v>
      </c>
      <c r="I129" s="158"/>
      <c r="J129" s="158"/>
      <c r="K129" s="159">
        <v>21.03</v>
      </c>
      <c r="L129" s="158"/>
      <c r="M129" s="160"/>
      <c r="N129" s="161" t="s">
        <v>34</v>
      </c>
      <c r="O129" s="51"/>
      <c r="P129" s="162"/>
      <c r="Q129" s="163">
        <v>21.1</v>
      </c>
      <c r="R129" s="67">
        <v>0.14000000000000001</v>
      </c>
      <c r="S129" s="25"/>
      <c r="U129" s="218" t="str">
        <f t="shared" si="117"/>
        <v>-</v>
      </c>
    </row>
    <row r="130" spans="1:21" ht="15.6" customHeight="1" x14ac:dyDescent="0.2">
      <c r="A130" s="217"/>
      <c r="B130" s="29" t="s">
        <v>7</v>
      </c>
      <c r="C130" s="192" t="s">
        <v>34</v>
      </c>
      <c r="D130" s="164" t="s">
        <v>34</v>
      </c>
      <c r="E130" s="156"/>
      <c r="F130" s="157">
        <v>20.56</v>
      </c>
      <c r="G130" s="158"/>
      <c r="H130" s="159">
        <v>20.58</v>
      </c>
      <c r="I130" s="158"/>
      <c r="J130" s="158"/>
      <c r="K130" s="159">
        <v>21.03</v>
      </c>
      <c r="L130" s="158"/>
      <c r="M130" s="160"/>
      <c r="N130" s="165"/>
      <c r="O130" s="51"/>
      <c r="P130" s="162"/>
      <c r="Q130" s="166"/>
      <c r="R130" s="66"/>
      <c r="S130" s="27"/>
      <c r="U130" s="218" t="str">
        <f t="shared" si="117"/>
        <v>-</v>
      </c>
    </row>
    <row r="131" spans="1:21" ht="15.6" customHeight="1" thickBot="1" x14ac:dyDescent="0.25">
      <c r="A131" s="55">
        <v>174</v>
      </c>
      <c r="B131" s="35" t="s">
        <v>9</v>
      </c>
      <c r="C131" s="188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7"/>
      <c r="O131" s="37"/>
      <c r="P131" s="37"/>
      <c r="Q131" s="38"/>
      <c r="R131" s="68"/>
      <c r="S131" s="28"/>
      <c r="U131" s="218" t="str">
        <f t="shared" si="117"/>
        <v>-</v>
      </c>
    </row>
    <row r="132" spans="1:21" ht="15.6" customHeight="1" x14ac:dyDescent="0.2">
      <c r="A132" s="44"/>
      <c r="B132" s="30" t="s">
        <v>3</v>
      </c>
      <c r="C132" s="193"/>
      <c r="D132" s="141"/>
      <c r="E132" s="142" t="s">
        <v>34</v>
      </c>
      <c r="F132" s="79" t="s">
        <v>34</v>
      </c>
      <c r="G132" s="143">
        <v>0</v>
      </c>
      <c r="H132" s="143">
        <v>0</v>
      </c>
      <c r="I132" s="143">
        <v>0</v>
      </c>
      <c r="J132" s="143">
        <v>0</v>
      </c>
      <c r="K132" s="143">
        <v>0</v>
      </c>
      <c r="L132" s="143">
        <v>0</v>
      </c>
      <c r="M132" s="144" t="s">
        <v>34</v>
      </c>
      <c r="N132" s="145" t="s">
        <v>34</v>
      </c>
      <c r="O132" s="146">
        <v>2</v>
      </c>
      <c r="P132" s="147">
        <v>2</v>
      </c>
      <c r="Q132" s="148">
        <v>0</v>
      </c>
      <c r="R132" s="64" t="s">
        <v>8</v>
      </c>
      <c r="S132" s="24"/>
      <c r="U132" s="218" t="str">
        <f t="shared" si="117"/>
        <v>-</v>
      </c>
    </row>
    <row r="133" spans="1:21" ht="15.6" customHeight="1" x14ac:dyDescent="0.2">
      <c r="A133" s="47">
        <v>21.45</v>
      </c>
      <c r="B133" s="31" t="s">
        <v>4</v>
      </c>
      <c r="C133" s="190" t="s">
        <v>34</v>
      </c>
      <c r="D133" s="90" t="s">
        <v>34</v>
      </c>
      <c r="E133" s="149" t="s">
        <v>34</v>
      </c>
      <c r="F133" s="86">
        <v>0</v>
      </c>
      <c r="G133" s="150">
        <v>1</v>
      </c>
      <c r="H133" s="150">
        <v>0</v>
      </c>
      <c r="I133" s="150">
        <v>0</v>
      </c>
      <c r="J133" s="150">
        <v>2</v>
      </c>
      <c r="K133" s="150">
        <v>1</v>
      </c>
      <c r="L133" s="150">
        <v>0</v>
      </c>
      <c r="M133" s="151" t="s">
        <v>34</v>
      </c>
      <c r="N133" s="152"/>
      <c r="O133" s="153">
        <v>0</v>
      </c>
      <c r="P133" s="154">
        <v>0</v>
      </c>
      <c r="Q133" s="155"/>
      <c r="R133" s="65">
        <f t="shared" ref="R133" si="221">SUM(D133:Q133)</f>
        <v>4</v>
      </c>
      <c r="S133" s="25"/>
      <c r="U133" s="218" t="str">
        <f t="shared" si="117"/>
        <v>-</v>
      </c>
    </row>
    <row r="134" spans="1:21" ht="15.6" customHeight="1" x14ac:dyDescent="0.2">
      <c r="A134" s="216" t="s">
        <v>43</v>
      </c>
      <c r="B134" s="29" t="s">
        <v>5</v>
      </c>
      <c r="C134" s="191" t="s">
        <v>34</v>
      </c>
      <c r="D134" s="78" t="s">
        <v>34</v>
      </c>
      <c r="E134" s="140" t="s">
        <v>34</v>
      </c>
      <c r="F134" s="76">
        <f>F133</f>
        <v>0</v>
      </c>
      <c r="G134" s="73">
        <f t="shared" ref="G134" si="222">F134-G132+G133</f>
        <v>1</v>
      </c>
      <c r="H134" s="73">
        <f t="shared" ref="H134" si="223">G134-H132+H133</f>
        <v>1</v>
      </c>
      <c r="I134" s="73">
        <f t="shared" ref="I134" si="224">H134-I132+I133</f>
        <v>1</v>
      </c>
      <c r="J134" s="73">
        <f t="shared" ref="J134" si="225">I134-J132+J133</f>
        <v>3</v>
      </c>
      <c r="K134" s="73">
        <f t="shared" ref="K134" si="226">J134-K132+K133</f>
        <v>4</v>
      </c>
      <c r="L134" s="73">
        <f t="shared" ref="L134" si="227">K134-L132+L133</f>
        <v>4</v>
      </c>
      <c r="M134" s="75" t="s">
        <v>34</v>
      </c>
      <c r="N134" s="72" t="s">
        <v>34</v>
      </c>
      <c r="O134" s="48">
        <f>L134-O132+O133</f>
        <v>2</v>
      </c>
      <c r="P134" s="71">
        <f t="shared" ref="P134" si="228">O134-P132+P133</f>
        <v>0</v>
      </c>
      <c r="Q134" s="71">
        <f t="shared" ref="Q134" si="229">P134-Q132+Q133</f>
        <v>0</v>
      </c>
      <c r="R134" s="66"/>
      <c r="S134" s="26">
        <f t="shared" ref="S134" si="230">MAX(D134:Q134)</f>
        <v>4</v>
      </c>
      <c r="U134" s="218">
        <f t="shared" ref="U134:U140" si="231">IF($B133="l. wsiad.",SUM(D133:F133,O134,P133),"-")</f>
        <v>2</v>
      </c>
    </row>
    <row r="135" spans="1:21" ht="15.6" customHeight="1" x14ac:dyDescent="0.2">
      <c r="A135" s="217"/>
      <c r="B135" s="29" t="s">
        <v>6</v>
      </c>
      <c r="C135" s="194"/>
      <c r="D135" s="98"/>
      <c r="E135" s="156"/>
      <c r="F135" s="157" t="s">
        <v>34</v>
      </c>
      <c r="G135" s="158"/>
      <c r="H135" s="159">
        <v>21.47</v>
      </c>
      <c r="I135" s="158"/>
      <c r="J135" s="158"/>
      <c r="K135" s="159">
        <v>21.52</v>
      </c>
      <c r="L135" s="158"/>
      <c r="M135" s="160"/>
      <c r="N135" s="161" t="s">
        <v>34</v>
      </c>
      <c r="O135" s="51"/>
      <c r="P135" s="162"/>
      <c r="Q135" s="163">
        <v>21.58</v>
      </c>
      <c r="R135" s="67">
        <v>0.15</v>
      </c>
      <c r="S135" s="25"/>
      <c r="U135" s="218" t="str">
        <f t="shared" si="231"/>
        <v>-</v>
      </c>
    </row>
    <row r="136" spans="1:21" ht="15.6" customHeight="1" x14ac:dyDescent="0.2">
      <c r="A136" s="217"/>
      <c r="B136" s="29" t="s">
        <v>7</v>
      </c>
      <c r="C136" s="192" t="s">
        <v>34</v>
      </c>
      <c r="D136" s="164" t="s">
        <v>34</v>
      </c>
      <c r="E136" s="156"/>
      <c r="F136" s="157">
        <v>21.43</v>
      </c>
      <c r="G136" s="158"/>
      <c r="H136" s="159">
        <v>21.47</v>
      </c>
      <c r="I136" s="158"/>
      <c r="J136" s="158"/>
      <c r="K136" s="159">
        <v>21.52</v>
      </c>
      <c r="L136" s="158"/>
      <c r="M136" s="160"/>
      <c r="N136" s="165"/>
      <c r="O136" s="51"/>
      <c r="P136" s="162"/>
      <c r="Q136" s="166"/>
      <c r="R136" s="66"/>
      <c r="S136" s="27"/>
      <c r="U136" s="218" t="str">
        <f t="shared" si="231"/>
        <v>-</v>
      </c>
    </row>
    <row r="137" spans="1:21" ht="15.6" customHeight="1" thickBot="1" x14ac:dyDescent="0.25">
      <c r="A137" s="55">
        <v>174</v>
      </c>
      <c r="B137" s="35" t="s">
        <v>9</v>
      </c>
      <c r="C137" s="188" t="s">
        <v>48</v>
      </c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7"/>
      <c r="O137" s="37"/>
      <c r="P137" s="37"/>
      <c r="Q137" s="38"/>
      <c r="R137" s="68"/>
      <c r="S137" s="28"/>
      <c r="U137" s="218" t="str">
        <f t="shared" si="231"/>
        <v>-</v>
      </c>
    </row>
    <row r="138" spans="1:21" x14ac:dyDescent="0.2">
      <c r="A138" s="104" t="s">
        <v>36</v>
      </c>
      <c r="B138" s="105"/>
      <c r="C138" s="202"/>
      <c r="D138" s="167"/>
      <c r="E138" s="129">
        <f>SUMIF($B$6:$B137,"l. wys.",E$6:E137)</f>
        <v>0</v>
      </c>
      <c r="F138" s="109">
        <f>SUMIF($B$6:$B137,"l. wys.",F$6:F137)</f>
        <v>3</v>
      </c>
      <c r="G138" s="109">
        <f>SUMIF($B$6:$B137,"l. wys.",G$6:G137)</f>
        <v>15</v>
      </c>
      <c r="H138" s="109">
        <f>SUMIF($B$6:$B137,"l. wys.",H$6:H137)</f>
        <v>22</v>
      </c>
      <c r="I138" s="109">
        <f>SUMIF($B$6:$B137,"l. wys.",I$6:I137)</f>
        <v>29</v>
      </c>
      <c r="J138" s="109">
        <f>SUMIF($B$6:$B137,"l. wys.",J$6:J137)</f>
        <v>21</v>
      </c>
      <c r="K138" s="109">
        <f>SUMIF($B$6:$B137,"l. wys.",K$6:K137)</f>
        <v>18</v>
      </c>
      <c r="L138" s="109">
        <f>SUMIF($B$6:$B137,"l. wys.",L$6:L137)</f>
        <v>29</v>
      </c>
      <c r="M138" s="174">
        <f>SUMIF($B$6:$B137,"l. wys.",M$6:M137)</f>
        <v>37</v>
      </c>
      <c r="N138" s="175">
        <f>SUMIF($B$6:$B137,"l. wys.",N$6:N137)</f>
        <v>140</v>
      </c>
      <c r="O138" s="176">
        <f>SUMIF($B$6:$B137,"l. wys.",O$6:O137)</f>
        <v>4</v>
      </c>
      <c r="P138" s="177">
        <f>SUMIF($B$6:$B137,"l. wys.",P$6:P137)</f>
        <v>11</v>
      </c>
      <c r="Q138" s="177">
        <f>SUMIF($B$6:$B137,"l. wys.",Q$6:Q137)</f>
        <v>9</v>
      </c>
      <c r="R138" s="170" t="str">
        <f>"Σ: "&amp;SUM(D138:Q138)</f>
        <v>Σ: 338</v>
      </c>
      <c r="U138" s="218" t="str">
        <f t="shared" si="231"/>
        <v>-</v>
      </c>
    </row>
    <row r="139" spans="1:21" ht="15.75" thickBot="1" x14ac:dyDescent="0.25">
      <c r="A139" s="114" t="s">
        <v>37</v>
      </c>
      <c r="B139" s="115"/>
      <c r="C139" s="203">
        <f>SUMIF($B$6:$B137,"l. wsiad.",C$6:C137)</f>
        <v>0</v>
      </c>
      <c r="D139" s="127">
        <f>SUMIF($B$6:$B137,"l. wsiad.",D$6:D137)</f>
        <v>20</v>
      </c>
      <c r="E139" s="172">
        <f>SUMIF($B$6:$B137,"l. wsiad.",E$6:E137)</f>
        <v>10</v>
      </c>
      <c r="F139" s="120">
        <f>SUMIF($B$6:$B137,"l. wsiad.",F$6:F137)</f>
        <v>55</v>
      </c>
      <c r="G139" s="120">
        <f>SUMIF($B$6:$B137,"l. wsiad.",G$6:G137)</f>
        <v>50</v>
      </c>
      <c r="H139" s="120">
        <f>SUMIF($B$6:$B137,"l. wsiad.",H$6:H137)</f>
        <v>70</v>
      </c>
      <c r="I139" s="120">
        <f>SUMIF($B$6:$B137,"l. wsiad.",I$6:I137)</f>
        <v>49</v>
      </c>
      <c r="J139" s="120">
        <f>SUMIF($B$6:$B137,"l. wsiad.",J$6:J137)</f>
        <v>54</v>
      </c>
      <c r="K139" s="120">
        <f>SUMIF($B$6:$B137,"l. wsiad.",K$6:K137)</f>
        <v>30</v>
      </c>
      <c r="L139" s="120">
        <f>SUMIF($B$6:$B137,"l. wsiad.",L$6:L137)</f>
        <v>0</v>
      </c>
      <c r="M139" s="173">
        <f>SUMIF($B$6:$B137,"l. wsiad.",M$6:M137)</f>
        <v>0</v>
      </c>
      <c r="N139" s="169"/>
      <c r="O139" s="178">
        <f>SUMIF($B$6:$B137,"l. wsiad.",O$6:O137)</f>
        <v>0</v>
      </c>
      <c r="P139" s="179">
        <f>SUMIF($B$6:$B137,"l. wsiad.",P$6:P137)</f>
        <v>0</v>
      </c>
      <c r="Q139" s="168"/>
      <c r="R139" s="171" t="str">
        <f>"Σ: "&amp;SUM(D139:Q139)</f>
        <v>Σ: 338</v>
      </c>
      <c r="U139" s="218" t="str">
        <f t="shared" si="231"/>
        <v>-</v>
      </c>
    </row>
    <row r="140" spans="1:21" x14ac:dyDescent="0.2">
      <c r="C140" s="181">
        <v>6</v>
      </c>
      <c r="D140" s="181">
        <v>106</v>
      </c>
      <c r="E140" s="181">
        <v>30</v>
      </c>
      <c r="F140" s="181">
        <v>105</v>
      </c>
      <c r="G140" s="181">
        <v>32</v>
      </c>
      <c r="H140" s="181">
        <v>330</v>
      </c>
      <c r="I140" s="181">
        <v>11</v>
      </c>
      <c r="J140" s="181">
        <v>12</v>
      </c>
      <c r="K140" s="181">
        <v>13</v>
      </c>
      <c r="L140" s="181">
        <v>14</v>
      </c>
      <c r="M140" s="181" t="s">
        <v>47</v>
      </c>
      <c r="N140" s="181">
        <v>102</v>
      </c>
      <c r="O140" s="181">
        <v>16</v>
      </c>
      <c r="P140" s="181">
        <v>17</v>
      </c>
      <c r="Q140" s="181">
        <v>101</v>
      </c>
      <c r="U140" s="220">
        <f>SUM(U8:U139)</f>
        <v>105</v>
      </c>
    </row>
    <row r="141" spans="1:21" x14ac:dyDescent="0.2">
      <c r="D141" s="180"/>
    </row>
    <row r="142" spans="1:21" x14ac:dyDescent="0.2">
      <c r="D142" s="180"/>
    </row>
    <row r="143" spans="1:21" x14ac:dyDescent="0.2">
      <c r="D143" s="180"/>
    </row>
    <row r="144" spans="1:21" x14ac:dyDescent="0.2">
      <c r="D144" s="180"/>
    </row>
    <row r="145" spans="4:4" x14ac:dyDescent="0.2">
      <c r="D145" s="180"/>
    </row>
    <row r="146" spans="4:4" x14ac:dyDescent="0.2">
      <c r="D146" s="180"/>
    </row>
    <row r="147" spans="4:4" x14ac:dyDescent="0.2">
      <c r="D147" s="180"/>
    </row>
    <row r="148" spans="4:4" x14ac:dyDescent="0.2">
      <c r="D148" s="180"/>
    </row>
    <row r="149" spans="4:4" x14ac:dyDescent="0.2">
      <c r="D149" s="180"/>
    </row>
    <row r="150" spans="4:4" x14ac:dyDescent="0.2">
      <c r="D150" s="180"/>
    </row>
    <row r="151" spans="4:4" x14ac:dyDescent="0.2">
      <c r="D151" s="180"/>
    </row>
    <row r="152" spans="4:4" x14ac:dyDescent="0.2">
      <c r="D152" s="180"/>
    </row>
    <row r="153" spans="4:4" x14ac:dyDescent="0.2">
      <c r="D153" s="180"/>
    </row>
    <row r="154" spans="4:4" x14ac:dyDescent="0.2">
      <c r="D154" s="180"/>
    </row>
  </sheetData>
  <mergeCells count="22">
    <mergeCell ref="A134:A136"/>
    <mergeCell ref="A98:A100"/>
    <mergeCell ref="A104:A106"/>
    <mergeCell ref="A110:A112"/>
    <mergeCell ref="A116:A118"/>
    <mergeCell ref="A122:A124"/>
    <mergeCell ref="A8:A10"/>
    <mergeCell ref="A14:A16"/>
    <mergeCell ref="A20:A22"/>
    <mergeCell ref="A26:A28"/>
    <mergeCell ref="A128:A130"/>
    <mergeCell ref="A32:A34"/>
    <mergeCell ref="A38:A40"/>
    <mergeCell ref="A44:A46"/>
    <mergeCell ref="A50:A52"/>
    <mergeCell ref="A56:A58"/>
    <mergeCell ref="A62:A64"/>
    <mergeCell ref="A74:A76"/>
    <mergeCell ref="A80:A82"/>
    <mergeCell ref="A86:A88"/>
    <mergeCell ref="A92:A94"/>
    <mergeCell ref="A68:A70"/>
  </mergeCells>
  <conditionalFormatting sqref="D8:Q8 P32:Q32 P134:Q134 P128:Q128">
    <cfRule type="cellIs" dxfId="142" priority="106" operator="equal">
      <formula>$S8</formula>
    </cfRule>
  </conditionalFormatting>
  <conditionalFormatting sqref="G14:N14">
    <cfRule type="cellIs" dxfId="141" priority="105" operator="equal">
      <formula>$S14</formula>
    </cfRule>
  </conditionalFormatting>
  <conditionalFormatting sqref="G20:Q20">
    <cfRule type="cellIs" dxfId="140" priority="104" operator="equal">
      <formula>$S20</formula>
    </cfRule>
  </conditionalFormatting>
  <conditionalFormatting sqref="G26:N26">
    <cfRule type="cellIs" dxfId="139" priority="103" operator="equal">
      <formula>$S26</formula>
    </cfRule>
  </conditionalFormatting>
  <conditionalFormatting sqref="D32:L32">
    <cfRule type="cellIs" dxfId="138" priority="102" operator="equal">
      <formula>$S32</formula>
    </cfRule>
  </conditionalFormatting>
  <conditionalFormatting sqref="D38:N38">
    <cfRule type="cellIs" dxfId="137" priority="101" operator="equal">
      <formula>$S38</formula>
    </cfRule>
  </conditionalFormatting>
  <conditionalFormatting sqref="G44:N44">
    <cfRule type="cellIs" dxfId="136" priority="100" operator="equal">
      <formula>$S44</formula>
    </cfRule>
  </conditionalFormatting>
  <conditionalFormatting sqref="G50:N50">
    <cfRule type="cellIs" dxfId="135" priority="99" operator="equal">
      <formula>$S50</formula>
    </cfRule>
  </conditionalFormatting>
  <conditionalFormatting sqref="F56:N56">
    <cfRule type="cellIs" dxfId="134" priority="98" operator="equal">
      <formula>$S56</formula>
    </cfRule>
  </conditionalFormatting>
  <conditionalFormatting sqref="D62:N62">
    <cfRule type="cellIs" dxfId="133" priority="97" operator="equal">
      <formula>$S62</formula>
    </cfRule>
  </conditionalFormatting>
  <conditionalFormatting sqref="H74:N74">
    <cfRule type="cellIs" dxfId="132" priority="96" operator="equal">
      <formula>$S74</formula>
    </cfRule>
  </conditionalFormatting>
  <conditionalFormatting sqref="G80:N80">
    <cfRule type="cellIs" dxfId="131" priority="95" operator="equal">
      <formula>$S80</formula>
    </cfRule>
  </conditionalFormatting>
  <conditionalFormatting sqref="D86:N86">
    <cfRule type="cellIs" dxfId="130" priority="94" operator="equal">
      <formula>$S86</formula>
    </cfRule>
  </conditionalFormatting>
  <conditionalFormatting sqref="G92:N92">
    <cfRule type="cellIs" dxfId="129" priority="93" operator="equal">
      <formula>$S92</formula>
    </cfRule>
  </conditionalFormatting>
  <conditionalFormatting sqref="D98:N98">
    <cfRule type="cellIs" dxfId="128" priority="92" operator="equal">
      <formula>$S98</formula>
    </cfRule>
  </conditionalFormatting>
  <conditionalFormatting sqref="G104:L104">
    <cfRule type="cellIs" dxfId="127" priority="91" operator="equal">
      <formula>$S104</formula>
    </cfRule>
  </conditionalFormatting>
  <conditionalFormatting sqref="G110:L110">
    <cfRule type="cellIs" dxfId="126" priority="90" operator="equal">
      <formula>$S110</formula>
    </cfRule>
  </conditionalFormatting>
  <conditionalFormatting sqref="G116:N116">
    <cfRule type="cellIs" dxfId="125" priority="89" operator="equal">
      <formula>$S116</formula>
    </cfRule>
  </conditionalFormatting>
  <conditionalFormatting sqref="G122:K122">
    <cfRule type="cellIs" dxfId="124" priority="88" operator="equal">
      <formula>$S122</formula>
    </cfRule>
  </conditionalFormatting>
  <conditionalFormatting sqref="G134:L134">
    <cfRule type="cellIs" dxfId="123" priority="87" operator="equal">
      <formula>$S134</formula>
    </cfRule>
  </conditionalFormatting>
  <conditionalFormatting sqref="E14:F14">
    <cfRule type="cellIs" dxfId="122" priority="86" operator="equal">
      <formula>$S14</formula>
    </cfRule>
  </conditionalFormatting>
  <conditionalFormatting sqref="E20:F20">
    <cfRule type="cellIs" dxfId="121" priority="85" operator="equal">
      <formula>$S20</formula>
    </cfRule>
  </conditionalFormatting>
  <conditionalFormatting sqref="E26:F26">
    <cfRule type="cellIs" dxfId="120" priority="84" operator="equal">
      <formula>$S26</formula>
    </cfRule>
  </conditionalFormatting>
  <conditionalFormatting sqref="D44:F44">
    <cfRule type="cellIs" dxfId="119" priority="83" operator="equal">
      <formula>$S44</formula>
    </cfRule>
  </conditionalFormatting>
  <conditionalFormatting sqref="D50:F50">
    <cfRule type="cellIs" dxfId="118" priority="82" operator="equal">
      <formula>$S50</formula>
    </cfRule>
  </conditionalFormatting>
  <conditionalFormatting sqref="D74:E74">
    <cfRule type="cellIs" dxfId="117" priority="81" operator="equal">
      <formula>$S74</formula>
    </cfRule>
  </conditionalFormatting>
  <conditionalFormatting sqref="O44:Q44">
    <cfRule type="cellIs" dxfId="116" priority="66" operator="equal">
      <formula>$S44</formula>
    </cfRule>
  </conditionalFormatting>
  <conditionalFormatting sqref="D104:F104">
    <cfRule type="cellIs" dxfId="115" priority="78" operator="equal">
      <formula>$S104</formula>
    </cfRule>
  </conditionalFormatting>
  <conditionalFormatting sqref="D110:F110">
    <cfRule type="cellIs" dxfId="114" priority="77" operator="equal">
      <formula>$S110</formula>
    </cfRule>
  </conditionalFormatting>
  <conditionalFormatting sqref="D116:F116">
    <cfRule type="cellIs" dxfId="113" priority="76" operator="equal">
      <formula>$S116</formula>
    </cfRule>
  </conditionalFormatting>
  <conditionalFormatting sqref="D122:F122">
    <cfRule type="cellIs" dxfId="112" priority="75" operator="equal">
      <formula>$S122</formula>
    </cfRule>
  </conditionalFormatting>
  <conditionalFormatting sqref="D134:F134">
    <cfRule type="cellIs" dxfId="111" priority="74" operator="equal">
      <formula>$S134</formula>
    </cfRule>
  </conditionalFormatting>
  <conditionalFormatting sqref="O14:Q14">
    <cfRule type="cellIs" dxfId="110" priority="73" operator="equal">
      <formula>$S14</formula>
    </cfRule>
  </conditionalFormatting>
  <conditionalFormatting sqref="M32:O32">
    <cfRule type="cellIs" dxfId="109" priority="72" operator="equal">
      <formula>$S32</formula>
    </cfRule>
  </conditionalFormatting>
  <conditionalFormatting sqref="O56:Q56">
    <cfRule type="cellIs" dxfId="108" priority="64" operator="equal">
      <formula>$S56</formula>
    </cfRule>
  </conditionalFormatting>
  <conditionalFormatting sqref="O26:Q26">
    <cfRule type="cellIs" dxfId="107" priority="68" operator="equal">
      <formula>$S26</formula>
    </cfRule>
  </conditionalFormatting>
  <conditionalFormatting sqref="M134:O134">
    <cfRule type="cellIs" dxfId="106" priority="69" operator="equal">
      <formula>$S134</formula>
    </cfRule>
  </conditionalFormatting>
  <conditionalFormatting sqref="O62:Q62">
    <cfRule type="cellIs" dxfId="105" priority="63" operator="equal">
      <formula>$S62</formula>
    </cfRule>
  </conditionalFormatting>
  <conditionalFormatting sqref="O38:Q38">
    <cfRule type="cellIs" dxfId="104" priority="67" operator="equal">
      <formula>$S38</formula>
    </cfRule>
  </conditionalFormatting>
  <conditionalFormatting sqref="O50:Q50">
    <cfRule type="cellIs" dxfId="103" priority="65" operator="equal">
      <formula>$S50</formula>
    </cfRule>
  </conditionalFormatting>
  <conditionalFormatting sqref="O92:Q92">
    <cfRule type="cellIs" dxfId="102" priority="59" operator="equal">
      <formula>$S92</formula>
    </cfRule>
  </conditionalFormatting>
  <conditionalFormatting sqref="O74:Q74">
    <cfRule type="cellIs" dxfId="101" priority="62" operator="equal">
      <formula>$S74</formula>
    </cfRule>
  </conditionalFormatting>
  <conditionalFormatting sqref="O80:Q80">
    <cfRule type="cellIs" dxfId="100" priority="61" operator="equal">
      <formula>$S80</formula>
    </cfRule>
  </conditionalFormatting>
  <conditionalFormatting sqref="O86:Q86">
    <cfRule type="cellIs" dxfId="99" priority="60" operator="equal">
      <formula>$S86</formula>
    </cfRule>
  </conditionalFormatting>
  <conditionalFormatting sqref="O98:Q98">
    <cfRule type="cellIs" dxfId="98" priority="58" operator="equal">
      <formula>$S98</formula>
    </cfRule>
  </conditionalFormatting>
  <conditionalFormatting sqref="M104:N104">
    <cfRule type="cellIs" dxfId="97" priority="53" operator="equal">
      <formula>$S104</formula>
    </cfRule>
  </conditionalFormatting>
  <conditionalFormatting sqref="O116:Q116">
    <cfRule type="cellIs" dxfId="96" priority="56" operator="equal">
      <formula>$S116</formula>
    </cfRule>
  </conditionalFormatting>
  <conditionalFormatting sqref="D80:F80">
    <cfRule type="cellIs" dxfId="95" priority="55" operator="equal">
      <formula>$S80</formula>
    </cfRule>
  </conditionalFormatting>
  <conditionalFormatting sqref="O122:Q122">
    <cfRule type="cellIs" dxfId="94" priority="47" operator="equal">
      <formula>$S122</formula>
    </cfRule>
  </conditionalFormatting>
  <conditionalFormatting sqref="D92:F92">
    <cfRule type="cellIs" dxfId="93" priority="54" operator="equal">
      <formula>$S92</formula>
    </cfRule>
  </conditionalFormatting>
  <conditionalFormatting sqref="L122:N122">
    <cfRule type="cellIs" dxfId="92" priority="48" operator="equal">
      <formula>$S122</formula>
    </cfRule>
  </conditionalFormatting>
  <conditionalFormatting sqref="O104:Q104">
    <cfRule type="cellIs" dxfId="91" priority="52" operator="equal">
      <formula>$S104</formula>
    </cfRule>
  </conditionalFormatting>
  <conditionalFormatting sqref="P110:Q110">
    <cfRule type="cellIs" dxfId="90" priority="50" operator="equal">
      <formula>$S110</formula>
    </cfRule>
  </conditionalFormatting>
  <conditionalFormatting sqref="M110:O110">
    <cfRule type="cellIs" dxfId="89" priority="49" operator="equal">
      <formula>$S110</formula>
    </cfRule>
  </conditionalFormatting>
  <conditionalFormatting sqref="G128:L128">
    <cfRule type="cellIs" dxfId="88" priority="46" operator="equal">
      <formula>$S128</formula>
    </cfRule>
  </conditionalFormatting>
  <conditionalFormatting sqref="D128:F128">
    <cfRule type="cellIs" dxfId="87" priority="45" operator="equal">
      <formula>$S128</formula>
    </cfRule>
  </conditionalFormatting>
  <conditionalFormatting sqref="M128:O128">
    <cfRule type="cellIs" dxfId="86" priority="44" operator="equal">
      <formula>$S128</formula>
    </cfRule>
  </conditionalFormatting>
  <conditionalFormatting sqref="D56:E56">
    <cfRule type="cellIs" dxfId="85" priority="41" operator="equal">
      <formula>$S56</formula>
    </cfRule>
  </conditionalFormatting>
  <conditionalFormatting sqref="C8 C32 C38 C44 C50 C56 C62">
    <cfRule type="cellIs" dxfId="84" priority="40" operator="equal">
      <formula>$S8</formula>
    </cfRule>
  </conditionalFormatting>
  <conditionalFormatting sqref="D14">
    <cfRule type="cellIs" dxfId="83" priority="19" operator="equal">
      <formula>$S14</formula>
    </cfRule>
  </conditionalFormatting>
  <conditionalFormatting sqref="C14">
    <cfRule type="cellIs" dxfId="82" priority="18" operator="equal">
      <formula>$S14</formula>
    </cfRule>
  </conditionalFormatting>
  <conditionalFormatting sqref="D20">
    <cfRule type="cellIs" dxfId="81" priority="17" operator="equal">
      <formula>$S20</formula>
    </cfRule>
  </conditionalFormatting>
  <conditionalFormatting sqref="C20">
    <cfRule type="cellIs" dxfId="80" priority="16" operator="equal">
      <formula>$S20</formula>
    </cfRule>
  </conditionalFormatting>
  <conditionalFormatting sqref="D26">
    <cfRule type="cellIs" dxfId="79" priority="15" operator="equal">
      <formula>$S26</formula>
    </cfRule>
  </conditionalFormatting>
  <conditionalFormatting sqref="C26">
    <cfRule type="cellIs" dxfId="78" priority="14" operator="equal">
      <formula>$S26</formula>
    </cfRule>
  </conditionalFormatting>
  <conditionalFormatting sqref="C74">
    <cfRule type="cellIs" dxfId="77" priority="29" operator="equal">
      <formula>$S74</formula>
    </cfRule>
  </conditionalFormatting>
  <conditionalFormatting sqref="C80">
    <cfRule type="cellIs" dxfId="76" priority="13" operator="equal">
      <formula>$S80</formula>
    </cfRule>
  </conditionalFormatting>
  <conditionalFormatting sqref="C92">
    <cfRule type="cellIs" dxfId="75" priority="11" operator="equal">
      <formula>$S92</formula>
    </cfRule>
  </conditionalFormatting>
  <conditionalFormatting sqref="C134">
    <cfRule type="cellIs" dxfId="74" priority="4" operator="equal">
      <formula>$S134</formula>
    </cfRule>
  </conditionalFormatting>
  <conditionalFormatting sqref="C86">
    <cfRule type="cellIs" dxfId="73" priority="12" operator="equal">
      <formula>$S86</formula>
    </cfRule>
  </conditionalFormatting>
  <conditionalFormatting sqref="C98">
    <cfRule type="cellIs" dxfId="72" priority="10" operator="equal">
      <formula>$S98</formula>
    </cfRule>
  </conditionalFormatting>
  <conditionalFormatting sqref="C104">
    <cfRule type="cellIs" dxfId="71" priority="9" operator="equal">
      <formula>$S104</formula>
    </cfRule>
  </conditionalFormatting>
  <conditionalFormatting sqref="C110">
    <cfRule type="cellIs" dxfId="70" priority="8" operator="equal">
      <formula>$S110</formula>
    </cfRule>
  </conditionalFormatting>
  <conditionalFormatting sqref="C116">
    <cfRule type="cellIs" dxfId="69" priority="7" operator="equal">
      <formula>$S116</formula>
    </cfRule>
  </conditionalFormatting>
  <conditionalFormatting sqref="C122">
    <cfRule type="cellIs" dxfId="68" priority="6" operator="equal">
      <formula>$S122</formula>
    </cfRule>
  </conditionalFormatting>
  <conditionalFormatting sqref="C68">
    <cfRule type="cellIs" dxfId="67" priority="1" operator="equal">
      <formula>$S68</formula>
    </cfRule>
  </conditionalFormatting>
  <conditionalFormatting sqref="C128">
    <cfRule type="cellIs" dxfId="66" priority="5" operator="equal">
      <formula>$S128</formula>
    </cfRule>
  </conditionalFormatting>
  <conditionalFormatting sqref="D68:N68">
    <cfRule type="cellIs" dxfId="65" priority="3" operator="equal">
      <formula>$S68</formula>
    </cfRule>
  </conditionalFormatting>
  <conditionalFormatting sqref="O68:Q68">
    <cfRule type="cellIs" dxfId="64" priority="2" operator="equal">
      <formula>$S68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6"/>
  <sheetViews>
    <sheetView zoomScale="110" zoomScaleNormal="110" workbookViewId="0">
      <pane ySplit="5" topLeftCell="A6" activePane="bottomLeft" state="frozen"/>
      <selection activeCell="I15" sqref="I15"/>
      <selection pane="bottomLeft" activeCell="AA134" sqref="AA134"/>
    </sheetView>
  </sheetViews>
  <sheetFormatPr defaultRowHeight="15" x14ac:dyDescent="0.2"/>
  <cols>
    <col min="1" max="1" width="10.7109375" style="1" customWidth="1"/>
    <col min="2" max="2" width="7.7109375" style="1" customWidth="1"/>
    <col min="3" max="22" width="5.5703125" style="1" customWidth="1"/>
    <col min="23" max="23" width="14.140625" style="1" customWidth="1"/>
    <col min="24" max="24" width="5.7109375" style="1" hidden="1" customWidth="1"/>
    <col min="25" max="16384" width="9.140625" style="1"/>
  </cols>
  <sheetData>
    <row r="1" spans="1:26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5" t="s">
        <v>51</v>
      </c>
      <c r="N1" s="5"/>
      <c r="O1" s="5"/>
      <c r="P1" s="5"/>
      <c r="Q1" s="5"/>
      <c r="R1" s="6"/>
      <c r="S1" s="3"/>
      <c r="T1" s="6"/>
      <c r="U1" s="6"/>
      <c r="V1" s="3"/>
      <c r="W1" s="7"/>
      <c r="Z1" s="218"/>
    </row>
    <row r="2" spans="1:26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1"/>
      <c r="N2" s="11"/>
      <c r="O2" s="11"/>
      <c r="P2" s="11"/>
      <c r="Q2" s="11"/>
      <c r="R2" s="12"/>
      <c r="S2" s="9"/>
      <c r="T2" s="12"/>
      <c r="U2" s="12"/>
      <c r="V2" s="9"/>
      <c r="W2" s="13"/>
      <c r="Z2" s="218"/>
    </row>
    <row r="3" spans="1:26" ht="21.95" customHeight="1" thickBot="1" x14ac:dyDescent="0.25">
      <c r="A3" s="8" t="s">
        <v>0</v>
      </c>
      <c r="B3" s="14">
        <v>2</v>
      </c>
      <c r="C3" s="12" t="s">
        <v>32</v>
      </c>
      <c r="D3" s="12"/>
      <c r="E3" s="12"/>
      <c r="F3" s="12"/>
      <c r="G3" s="12"/>
      <c r="H3" s="9"/>
      <c r="I3" s="9"/>
      <c r="J3" s="9"/>
      <c r="K3" s="9"/>
      <c r="L3" s="10"/>
      <c r="M3" s="15" t="s">
        <v>25</v>
      </c>
      <c r="N3" s="15"/>
      <c r="O3" s="15"/>
      <c r="P3" s="15"/>
      <c r="Q3" s="15"/>
      <c r="R3" s="12"/>
      <c r="S3" s="9"/>
      <c r="T3" s="12"/>
      <c r="U3" s="12"/>
      <c r="V3" s="9"/>
      <c r="W3" s="13"/>
      <c r="Z3" s="218"/>
    </row>
    <row r="4" spans="1:26" ht="5.0999999999999996" customHeight="1" thickBot="1" x14ac:dyDescent="0.3">
      <c r="A4" s="16"/>
      <c r="B4" s="17"/>
      <c r="C4" s="18"/>
      <c r="D4" s="18"/>
      <c r="E4" s="18"/>
      <c r="F4" s="18"/>
      <c r="G4" s="18"/>
      <c r="H4" s="19"/>
      <c r="I4" s="19"/>
      <c r="J4" s="19"/>
      <c r="K4" s="19"/>
      <c r="L4" s="20"/>
      <c r="M4" s="21"/>
      <c r="N4" s="21"/>
      <c r="O4" s="21"/>
      <c r="P4" s="21"/>
      <c r="Q4" s="21"/>
      <c r="R4" s="18"/>
      <c r="S4" s="19"/>
      <c r="T4" s="18"/>
      <c r="U4" s="18"/>
      <c r="V4" s="19"/>
      <c r="W4" s="22"/>
      <c r="Z4" s="218"/>
    </row>
    <row r="5" spans="1:26" ht="117" customHeight="1" thickBot="1" x14ac:dyDescent="0.25">
      <c r="A5" s="40" t="s">
        <v>33</v>
      </c>
      <c r="B5" s="32" t="s">
        <v>1</v>
      </c>
      <c r="C5" s="41" t="s">
        <v>17</v>
      </c>
      <c r="D5" s="42" t="s">
        <v>11</v>
      </c>
      <c r="E5" s="43" t="s">
        <v>31</v>
      </c>
      <c r="F5" s="33" t="s">
        <v>12</v>
      </c>
      <c r="G5" s="39" t="s">
        <v>13</v>
      </c>
      <c r="H5" s="39" t="s">
        <v>14</v>
      </c>
      <c r="I5" s="33" t="s">
        <v>15</v>
      </c>
      <c r="J5" s="39" t="s">
        <v>30</v>
      </c>
      <c r="K5" s="39" t="s">
        <v>16</v>
      </c>
      <c r="L5" s="58" t="s">
        <v>29</v>
      </c>
      <c r="M5" s="59" t="s">
        <v>28</v>
      </c>
      <c r="N5" s="189" t="s">
        <v>53</v>
      </c>
      <c r="O5" s="206" t="s">
        <v>54</v>
      </c>
      <c r="P5" s="206" t="s">
        <v>55</v>
      </c>
      <c r="Q5" s="206" t="s">
        <v>56</v>
      </c>
      <c r="R5" s="33" t="s">
        <v>27</v>
      </c>
      <c r="S5" s="39" t="s">
        <v>24</v>
      </c>
      <c r="T5" s="60" t="s">
        <v>26</v>
      </c>
      <c r="U5" s="61" t="s">
        <v>22</v>
      </c>
      <c r="V5" s="62" t="s">
        <v>21</v>
      </c>
      <c r="W5" s="63" t="s">
        <v>35</v>
      </c>
      <c r="X5" s="23" t="s">
        <v>2</v>
      </c>
      <c r="Z5" s="219" t="s">
        <v>57</v>
      </c>
    </row>
    <row r="6" spans="1:26" ht="15.6" customHeight="1" x14ac:dyDescent="0.2">
      <c r="A6" s="44"/>
      <c r="B6" s="30" t="s">
        <v>3</v>
      </c>
      <c r="C6" s="45"/>
      <c r="D6" s="46" t="s">
        <v>34</v>
      </c>
      <c r="E6" s="144" t="s">
        <v>34</v>
      </c>
      <c r="F6" s="79">
        <v>0</v>
      </c>
      <c r="G6" s="80">
        <v>0</v>
      </c>
      <c r="H6" s="80">
        <v>1</v>
      </c>
      <c r="I6" s="79">
        <v>2</v>
      </c>
      <c r="J6" s="80">
        <v>3</v>
      </c>
      <c r="K6" s="80">
        <v>2</v>
      </c>
      <c r="L6" s="81" t="s">
        <v>34</v>
      </c>
      <c r="M6" s="82" t="s">
        <v>34</v>
      </c>
      <c r="N6" s="207" t="s">
        <v>34</v>
      </c>
      <c r="O6" s="208" t="s">
        <v>34</v>
      </c>
      <c r="P6" s="208" t="s">
        <v>34</v>
      </c>
      <c r="Q6" s="208" t="s">
        <v>34</v>
      </c>
      <c r="R6" s="79">
        <v>0</v>
      </c>
      <c r="S6" s="80">
        <v>0</v>
      </c>
      <c r="T6" s="83" t="s">
        <v>34</v>
      </c>
      <c r="U6" s="84" t="s">
        <v>34</v>
      </c>
      <c r="V6" s="85" t="s">
        <v>34</v>
      </c>
      <c r="W6" s="64" t="s">
        <v>8</v>
      </c>
      <c r="X6" s="24"/>
      <c r="Z6" s="218" t="str">
        <f t="shared" ref="Z6:Z69" si="0">IF($B5="l. wsiad.",SUM(C5:D5,R6,S5:U5),"-")</f>
        <v>-</v>
      </c>
    </row>
    <row r="7" spans="1:26" ht="15.6" customHeight="1" x14ac:dyDescent="0.2">
      <c r="A7" s="47">
        <v>5.58</v>
      </c>
      <c r="B7" s="31" t="s">
        <v>4</v>
      </c>
      <c r="C7" s="48" t="s">
        <v>34</v>
      </c>
      <c r="D7" s="49" t="s">
        <v>34</v>
      </c>
      <c r="E7" s="50">
        <v>5</v>
      </c>
      <c r="F7" s="86">
        <v>3</v>
      </c>
      <c r="G7" s="87">
        <v>0</v>
      </c>
      <c r="H7" s="87">
        <v>0</v>
      </c>
      <c r="I7" s="86">
        <v>0</v>
      </c>
      <c r="J7" s="87">
        <v>0</v>
      </c>
      <c r="K7" s="87">
        <v>0</v>
      </c>
      <c r="L7" s="88" t="s">
        <v>34</v>
      </c>
      <c r="M7" s="89" t="s">
        <v>34</v>
      </c>
      <c r="N7" s="190" t="s">
        <v>34</v>
      </c>
      <c r="O7" s="209" t="s">
        <v>34</v>
      </c>
      <c r="P7" s="209" t="s">
        <v>34</v>
      </c>
      <c r="Q7" s="215"/>
      <c r="R7" s="86">
        <v>0</v>
      </c>
      <c r="S7" s="87" t="s">
        <v>34</v>
      </c>
      <c r="T7" s="90" t="s">
        <v>34</v>
      </c>
      <c r="U7" s="91" t="s">
        <v>34</v>
      </c>
      <c r="V7" s="92"/>
      <c r="W7" s="65">
        <f>SUM(C7:V7)</f>
        <v>8</v>
      </c>
      <c r="X7" s="25"/>
      <c r="Z7" s="218" t="str">
        <f t="shared" si="0"/>
        <v>-</v>
      </c>
    </row>
    <row r="8" spans="1:26" ht="15.6" customHeight="1" x14ac:dyDescent="0.2">
      <c r="A8" s="216" t="s">
        <v>38</v>
      </c>
      <c r="B8" s="29" t="s">
        <v>5</v>
      </c>
      <c r="C8" s="48" t="str">
        <f>C7</f>
        <v>x</v>
      </c>
      <c r="D8" s="71" t="s">
        <v>34</v>
      </c>
      <c r="E8" s="75">
        <f>E7</f>
        <v>5</v>
      </c>
      <c r="F8" s="76">
        <f t="shared" ref="F8" si="1">E8-F6+F7</f>
        <v>8</v>
      </c>
      <c r="G8" s="69">
        <f t="shared" ref="G8" si="2">F8-G6+G7</f>
        <v>8</v>
      </c>
      <c r="H8" s="73">
        <f t="shared" ref="H8" si="3">G8-H6+H7</f>
        <v>7</v>
      </c>
      <c r="I8" s="76">
        <f t="shared" ref="I8" si="4">H8-I6+I7</f>
        <v>5</v>
      </c>
      <c r="J8" s="69">
        <f t="shared" ref="J8" si="5">I8-J6+J7</f>
        <v>2</v>
      </c>
      <c r="K8" s="73">
        <f t="shared" ref="K8" si="6">J8-K6+K7</f>
        <v>0</v>
      </c>
      <c r="L8" s="77" t="s">
        <v>34</v>
      </c>
      <c r="M8" s="74" t="s">
        <v>34</v>
      </c>
      <c r="N8" s="191" t="s">
        <v>34</v>
      </c>
      <c r="O8" s="204" t="s">
        <v>34</v>
      </c>
      <c r="P8" s="204" t="s">
        <v>34</v>
      </c>
      <c r="Q8" s="204" t="s">
        <v>34</v>
      </c>
      <c r="R8" s="76">
        <f>K8-R6+R7</f>
        <v>0</v>
      </c>
      <c r="S8" s="73">
        <f>R8-S6</f>
        <v>0</v>
      </c>
      <c r="T8" s="78" t="s">
        <v>34</v>
      </c>
      <c r="U8" s="70" t="s">
        <v>34</v>
      </c>
      <c r="V8" s="70" t="s">
        <v>34</v>
      </c>
      <c r="W8" s="66"/>
      <c r="X8" s="26">
        <f>MAX(C8:V8)</f>
        <v>8</v>
      </c>
      <c r="Z8" s="218">
        <f t="shared" si="0"/>
        <v>0</v>
      </c>
    </row>
    <row r="9" spans="1:26" ht="15.6" customHeight="1" x14ac:dyDescent="0.2">
      <c r="A9" s="217"/>
      <c r="B9" s="29" t="s">
        <v>6</v>
      </c>
      <c r="C9" s="51"/>
      <c r="D9" s="52"/>
      <c r="E9" s="54" t="s">
        <v>34</v>
      </c>
      <c r="F9" s="93"/>
      <c r="G9" s="94"/>
      <c r="H9" s="95">
        <v>6.05</v>
      </c>
      <c r="I9" s="93"/>
      <c r="J9" s="94"/>
      <c r="K9" s="95">
        <v>6.1</v>
      </c>
      <c r="L9" s="96"/>
      <c r="M9" s="97"/>
      <c r="N9" s="194"/>
      <c r="O9" s="205" t="s">
        <v>34</v>
      </c>
      <c r="P9" s="210"/>
      <c r="Q9" s="205" t="s">
        <v>34</v>
      </c>
      <c r="R9" s="93"/>
      <c r="S9" s="95">
        <v>6.12</v>
      </c>
      <c r="T9" s="98"/>
      <c r="U9" s="99"/>
      <c r="V9" s="100" t="s">
        <v>34</v>
      </c>
      <c r="W9" s="67">
        <v>6.14</v>
      </c>
      <c r="X9" s="25"/>
      <c r="Z9" s="218" t="str">
        <f t="shared" si="0"/>
        <v>-</v>
      </c>
    </row>
    <row r="10" spans="1:26" ht="15.6" customHeight="1" x14ac:dyDescent="0.2">
      <c r="A10" s="217"/>
      <c r="B10" s="29" t="s">
        <v>7</v>
      </c>
      <c r="C10" s="53" t="s">
        <v>34</v>
      </c>
      <c r="D10" s="52"/>
      <c r="E10" s="54">
        <v>5.58</v>
      </c>
      <c r="F10" s="93"/>
      <c r="G10" s="94"/>
      <c r="H10" s="95">
        <v>6.05</v>
      </c>
      <c r="I10" s="93"/>
      <c r="J10" s="94"/>
      <c r="K10" s="95">
        <v>6.1</v>
      </c>
      <c r="L10" s="96"/>
      <c r="M10" s="97"/>
      <c r="N10" s="194"/>
      <c r="O10" s="205" t="s">
        <v>34</v>
      </c>
      <c r="P10" s="210"/>
      <c r="Q10" s="210"/>
      <c r="R10" s="93"/>
      <c r="S10" s="95" t="s">
        <v>34</v>
      </c>
      <c r="T10" s="98"/>
      <c r="U10" s="99"/>
      <c r="V10" s="101"/>
      <c r="W10" s="66"/>
      <c r="X10" s="27"/>
      <c r="Z10" s="218" t="str">
        <f t="shared" si="0"/>
        <v>-</v>
      </c>
    </row>
    <row r="11" spans="1:26" ht="15.6" customHeight="1" thickBot="1" x14ac:dyDescent="0.25">
      <c r="A11" s="55">
        <v>198</v>
      </c>
      <c r="B11" s="35" t="s">
        <v>9</v>
      </c>
      <c r="C11" s="56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102"/>
      <c r="V11" s="103"/>
      <c r="W11" s="68"/>
      <c r="X11" s="28"/>
      <c r="Z11" s="218" t="str">
        <f t="shared" si="0"/>
        <v>-</v>
      </c>
    </row>
    <row r="12" spans="1:26" ht="15.6" customHeight="1" x14ac:dyDescent="0.2">
      <c r="A12" s="44"/>
      <c r="B12" s="30" t="s">
        <v>3</v>
      </c>
      <c r="C12" s="45"/>
      <c r="D12" s="46" t="s">
        <v>34</v>
      </c>
      <c r="E12" s="144" t="s">
        <v>34</v>
      </c>
      <c r="F12" s="79">
        <v>0</v>
      </c>
      <c r="G12" s="80">
        <v>0</v>
      </c>
      <c r="H12" s="80">
        <v>7</v>
      </c>
      <c r="I12" s="79">
        <v>2</v>
      </c>
      <c r="J12" s="80">
        <v>2</v>
      </c>
      <c r="K12" s="80">
        <v>2</v>
      </c>
      <c r="L12" s="81" t="s">
        <v>34</v>
      </c>
      <c r="M12" s="82" t="s">
        <v>34</v>
      </c>
      <c r="N12" s="207" t="s">
        <v>34</v>
      </c>
      <c r="O12" s="208" t="s">
        <v>34</v>
      </c>
      <c r="P12" s="208" t="s">
        <v>34</v>
      </c>
      <c r="Q12" s="208" t="s">
        <v>34</v>
      </c>
      <c r="R12" s="79">
        <v>0</v>
      </c>
      <c r="S12" s="80">
        <v>1</v>
      </c>
      <c r="T12" s="83" t="s">
        <v>34</v>
      </c>
      <c r="U12" s="84" t="s">
        <v>34</v>
      </c>
      <c r="V12" s="85" t="s">
        <v>34</v>
      </c>
      <c r="W12" s="64" t="s">
        <v>8</v>
      </c>
      <c r="X12" s="24"/>
      <c r="Z12" s="218" t="str">
        <f t="shared" si="0"/>
        <v>-</v>
      </c>
    </row>
    <row r="13" spans="1:26" ht="15.6" customHeight="1" x14ac:dyDescent="0.2">
      <c r="A13" s="47">
        <v>6.4</v>
      </c>
      <c r="B13" s="31" t="s">
        <v>4</v>
      </c>
      <c r="C13" s="48" t="s">
        <v>34</v>
      </c>
      <c r="D13" s="49" t="s">
        <v>34</v>
      </c>
      <c r="E13" s="50">
        <v>10</v>
      </c>
      <c r="F13" s="86">
        <v>2</v>
      </c>
      <c r="G13" s="87">
        <v>2</v>
      </c>
      <c r="H13" s="87">
        <v>0</v>
      </c>
      <c r="I13" s="86">
        <v>0</v>
      </c>
      <c r="J13" s="87">
        <v>0</v>
      </c>
      <c r="K13" s="87">
        <v>0</v>
      </c>
      <c r="L13" s="88" t="s">
        <v>34</v>
      </c>
      <c r="M13" s="89" t="s">
        <v>34</v>
      </c>
      <c r="N13" s="190" t="s">
        <v>34</v>
      </c>
      <c r="O13" s="209" t="s">
        <v>34</v>
      </c>
      <c r="P13" s="209" t="s">
        <v>34</v>
      </c>
      <c r="Q13" s="215"/>
      <c r="R13" s="86">
        <v>0</v>
      </c>
      <c r="S13" s="87" t="s">
        <v>34</v>
      </c>
      <c r="T13" s="90" t="s">
        <v>34</v>
      </c>
      <c r="U13" s="91" t="s">
        <v>34</v>
      </c>
      <c r="V13" s="92"/>
      <c r="W13" s="65">
        <f t="shared" ref="W13" si="7">SUM(C13:V13)</f>
        <v>14</v>
      </c>
      <c r="X13" s="25"/>
      <c r="Z13" s="218" t="str">
        <f t="shared" si="0"/>
        <v>-</v>
      </c>
    </row>
    <row r="14" spans="1:26" ht="15.6" customHeight="1" x14ac:dyDescent="0.2">
      <c r="A14" s="216" t="s">
        <v>38</v>
      </c>
      <c r="B14" s="29" t="s">
        <v>5</v>
      </c>
      <c r="C14" s="48" t="str">
        <f>C13</f>
        <v>x</v>
      </c>
      <c r="D14" s="71" t="s">
        <v>34</v>
      </c>
      <c r="E14" s="75">
        <f>E13</f>
        <v>10</v>
      </c>
      <c r="F14" s="76">
        <f t="shared" ref="F14" si="8">E14-F12+F13</f>
        <v>12</v>
      </c>
      <c r="G14" s="69">
        <f t="shared" ref="G14" si="9">F14-G12+G13</f>
        <v>14</v>
      </c>
      <c r="H14" s="73">
        <f t="shared" ref="H14" si="10">G14-H12+H13</f>
        <v>7</v>
      </c>
      <c r="I14" s="76">
        <f t="shared" ref="I14" si="11">H14-I12+I13</f>
        <v>5</v>
      </c>
      <c r="J14" s="69">
        <f t="shared" ref="J14" si="12">I14-J12+J13</f>
        <v>3</v>
      </c>
      <c r="K14" s="73">
        <f t="shared" ref="K14" si="13">J14-K12+K13</f>
        <v>1</v>
      </c>
      <c r="L14" s="77" t="s">
        <v>34</v>
      </c>
      <c r="M14" s="74" t="s">
        <v>34</v>
      </c>
      <c r="N14" s="191" t="s">
        <v>34</v>
      </c>
      <c r="O14" s="204" t="s">
        <v>34</v>
      </c>
      <c r="P14" s="204" t="s">
        <v>34</v>
      </c>
      <c r="Q14" s="204" t="s">
        <v>34</v>
      </c>
      <c r="R14" s="76">
        <f>K14-R12+R13</f>
        <v>1</v>
      </c>
      <c r="S14" s="73">
        <f>R14-S12</f>
        <v>0</v>
      </c>
      <c r="T14" s="78" t="s">
        <v>34</v>
      </c>
      <c r="U14" s="70" t="s">
        <v>34</v>
      </c>
      <c r="V14" s="70" t="s">
        <v>34</v>
      </c>
      <c r="W14" s="66"/>
      <c r="X14" s="26">
        <f t="shared" ref="X14" si="14">MAX(C14:V14)</f>
        <v>14</v>
      </c>
      <c r="Z14" s="218">
        <f t="shared" si="0"/>
        <v>1</v>
      </c>
    </row>
    <row r="15" spans="1:26" ht="15.6" customHeight="1" x14ac:dyDescent="0.2">
      <c r="A15" s="217"/>
      <c r="B15" s="29" t="s">
        <v>6</v>
      </c>
      <c r="C15" s="51"/>
      <c r="D15" s="52"/>
      <c r="E15" s="54" t="s">
        <v>34</v>
      </c>
      <c r="F15" s="93"/>
      <c r="G15" s="94"/>
      <c r="H15" s="95">
        <v>6.42</v>
      </c>
      <c r="I15" s="93"/>
      <c r="J15" s="94"/>
      <c r="K15" s="95">
        <v>6.53</v>
      </c>
      <c r="L15" s="96"/>
      <c r="M15" s="97"/>
      <c r="N15" s="194"/>
      <c r="O15" s="205" t="s">
        <v>34</v>
      </c>
      <c r="P15" s="210"/>
      <c r="Q15" s="205" t="s">
        <v>34</v>
      </c>
      <c r="R15" s="93"/>
      <c r="S15" s="95">
        <v>6.54</v>
      </c>
      <c r="T15" s="98"/>
      <c r="U15" s="99"/>
      <c r="V15" s="100" t="s">
        <v>34</v>
      </c>
      <c r="W15" s="67">
        <v>0.14000000000000001</v>
      </c>
      <c r="X15" s="25"/>
      <c r="Z15" s="218" t="str">
        <f t="shared" si="0"/>
        <v>-</v>
      </c>
    </row>
    <row r="16" spans="1:26" ht="15.6" customHeight="1" x14ac:dyDescent="0.2">
      <c r="A16" s="217"/>
      <c r="B16" s="29" t="s">
        <v>7</v>
      </c>
      <c r="C16" s="53" t="s">
        <v>34</v>
      </c>
      <c r="D16" s="52"/>
      <c r="E16" s="54">
        <v>6.4</v>
      </c>
      <c r="F16" s="93"/>
      <c r="G16" s="94"/>
      <c r="H16" s="95">
        <v>6.42</v>
      </c>
      <c r="I16" s="93"/>
      <c r="J16" s="94"/>
      <c r="K16" s="95">
        <v>6.53</v>
      </c>
      <c r="L16" s="96"/>
      <c r="M16" s="97"/>
      <c r="N16" s="194"/>
      <c r="O16" s="205" t="s">
        <v>34</v>
      </c>
      <c r="P16" s="210"/>
      <c r="Q16" s="210"/>
      <c r="R16" s="93"/>
      <c r="S16" s="95" t="s">
        <v>34</v>
      </c>
      <c r="T16" s="98"/>
      <c r="U16" s="99"/>
      <c r="V16" s="101"/>
      <c r="W16" s="66"/>
      <c r="X16" s="27"/>
      <c r="Z16" s="218" t="str">
        <f t="shared" si="0"/>
        <v>-</v>
      </c>
    </row>
    <row r="17" spans="1:26" ht="15.6" customHeight="1" thickBot="1" x14ac:dyDescent="0.25">
      <c r="A17" s="55">
        <v>198</v>
      </c>
      <c r="B17" s="35" t="s">
        <v>9</v>
      </c>
      <c r="C17" s="56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102"/>
      <c r="V17" s="103"/>
      <c r="W17" s="68"/>
      <c r="X17" s="28"/>
      <c r="Z17" s="218" t="str">
        <f t="shared" si="0"/>
        <v>-</v>
      </c>
    </row>
    <row r="18" spans="1:26" ht="15.6" customHeight="1" x14ac:dyDescent="0.2">
      <c r="A18" s="44"/>
      <c r="B18" s="30" t="s">
        <v>3</v>
      </c>
      <c r="C18" s="45"/>
      <c r="D18" s="46">
        <v>0</v>
      </c>
      <c r="E18" s="144">
        <v>2</v>
      </c>
      <c r="F18" s="79">
        <v>0</v>
      </c>
      <c r="G18" s="80">
        <v>1</v>
      </c>
      <c r="H18" s="80">
        <v>1</v>
      </c>
      <c r="I18" s="79">
        <v>12</v>
      </c>
      <c r="J18" s="80">
        <v>5</v>
      </c>
      <c r="K18" s="80">
        <v>8</v>
      </c>
      <c r="L18" s="81">
        <v>0</v>
      </c>
      <c r="M18" s="82">
        <v>0</v>
      </c>
      <c r="N18" s="207" t="s">
        <v>34</v>
      </c>
      <c r="O18" s="208" t="s">
        <v>34</v>
      </c>
      <c r="P18" s="208" t="s">
        <v>34</v>
      </c>
      <c r="Q18" s="208" t="s">
        <v>34</v>
      </c>
      <c r="R18" s="79">
        <v>0</v>
      </c>
      <c r="S18" s="80">
        <v>0</v>
      </c>
      <c r="T18" s="83" t="s">
        <v>34</v>
      </c>
      <c r="U18" s="84" t="s">
        <v>34</v>
      </c>
      <c r="V18" s="85" t="s">
        <v>34</v>
      </c>
      <c r="W18" s="64" t="s">
        <v>8</v>
      </c>
      <c r="X18" s="24"/>
      <c r="Z18" s="218" t="str">
        <f t="shared" si="0"/>
        <v>-</v>
      </c>
    </row>
    <row r="19" spans="1:26" ht="15.6" customHeight="1" x14ac:dyDescent="0.2">
      <c r="A19" s="47">
        <v>7.2</v>
      </c>
      <c r="B19" s="31" t="s">
        <v>4</v>
      </c>
      <c r="C19" s="48">
        <v>0</v>
      </c>
      <c r="D19" s="49">
        <v>6</v>
      </c>
      <c r="E19" s="50">
        <v>10</v>
      </c>
      <c r="F19" s="86">
        <v>9</v>
      </c>
      <c r="G19" s="87">
        <v>1</v>
      </c>
      <c r="H19" s="87">
        <v>3</v>
      </c>
      <c r="I19" s="86">
        <v>0</v>
      </c>
      <c r="J19" s="87">
        <v>0</v>
      </c>
      <c r="K19" s="87">
        <v>0</v>
      </c>
      <c r="L19" s="88">
        <v>0</v>
      </c>
      <c r="M19" s="89">
        <v>0</v>
      </c>
      <c r="N19" s="190" t="s">
        <v>34</v>
      </c>
      <c r="O19" s="209" t="s">
        <v>34</v>
      </c>
      <c r="P19" s="209" t="s">
        <v>34</v>
      </c>
      <c r="Q19" s="215"/>
      <c r="R19" s="86">
        <v>0</v>
      </c>
      <c r="S19" s="87" t="s">
        <v>34</v>
      </c>
      <c r="T19" s="90" t="s">
        <v>34</v>
      </c>
      <c r="U19" s="91" t="s">
        <v>34</v>
      </c>
      <c r="V19" s="92"/>
      <c r="W19" s="65">
        <f t="shared" ref="W19" si="15">SUM(C19:V19)</f>
        <v>29</v>
      </c>
      <c r="X19" s="25"/>
      <c r="Z19" s="218" t="str">
        <f t="shared" si="0"/>
        <v>-</v>
      </c>
    </row>
    <row r="20" spans="1:26" ht="15.6" customHeight="1" x14ac:dyDescent="0.2">
      <c r="A20" s="216" t="s">
        <v>39</v>
      </c>
      <c r="B20" s="29" t="s">
        <v>5</v>
      </c>
      <c r="C20" s="48">
        <f>C19</f>
        <v>0</v>
      </c>
      <c r="D20" s="71">
        <f t="shared" ref="D20" si="16">C20-D18+D19</f>
        <v>6</v>
      </c>
      <c r="E20" s="75">
        <f>D20-E18+E19</f>
        <v>14</v>
      </c>
      <c r="F20" s="76">
        <f>E20-F18+F19</f>
        <v>23</v>
      </c>
      <c r="G20" s="69">
        <f t="shared" ref="G20" si="17">F20-G18+G19</f>
        <v>23</v>
      </c>
      <c r="H20" s="73">
        <f t="shared" ref="H20" si="18">G20-H18+H19</f>
        <v>25</v>
      </c>
      <c r="I20" s="76">
        <f t="shared" ref="I20" si="19">H20-I18+I19</f>
        <v>13</v>
      </c>
      <c r="J20" s="69">
        <f t="shared" ref="J20" si="20">I20-J18+J19</f>
        <v>8</v>
      </c>
      <c r="K20" s="73">
        <f t="shared" ref="K20" si="21">J20-K18+K19</f>
        <v>0</v>
      </c>
      <c r="L20" s="77">
        <f t="shared" ref="L20" si="22">K20-L18+L19</f>
        <v>0</v>
      </c>
      <c r="M20" s="74">
        <f t="shared" ref="M20" si="23">L20-M18+M19</f>
        <v>0</v>
      </c>
      <c r="N20" s="191" t="s">
        <v>34</v>
      </c>
      <c r="O20" s="204" t="s">
        <v>34</v>
      </c>
      <c r="P20" s="204" t="s">
        <v>34</v>
      </c>
      <c r="Q20" s="204" t="s">
        <v>34</v>
      </c>
      <c r="R20" s="76">
        <f t="shared" ref="R20" si="24">M20-R18+R19</f>
        <v>0</v>
      </c>
      <c r="S20" s="73">
        <f>R20-S18</f>
        <v>0</v>
      </c>
      <c r="T20" s="78" t="s">
        <v>34</v>
      </c>
      <c r="U20" s="70" t="s">
        <v>34</v>
      </c>
      <c r="V20" s="70" t="s">
        <v>34</v>
      </c>
      <c r="W20" s="66"/>
      <c r="X20" s="26">
        <f t="shared" ref="X20" si="25">MAX(C20:V20)</f>
        <v>25</v>
      </c>
      <c r="Z20" s="218">
        <f t="shared" si="0"/>
        <v>6</v>
      </c>
    </row>
    <row r="21" spans="1:26" ht="15.6" customHeight="1" x14ac:dyDescent="0.2">
      <c r="A21" s="217"/>
      <c r="B21" s="29" t="s">
        <v>6</v>
      </c>
      <c r="C21" s="51"/>
      <c r="D21" s="52"/>
      <c r="E21" s="54">
        <v>7.26</v>
      </c>
      <c r="F21" s="93"/>
      <c r="G21" s="94"/>
      <c r="H21" s="95">
        <v>7.3</v>
      </c>
      <c r="I21" s="93"/>
      <c r="J21" s="94"/>
      <c r="K21" s="95">
        <v>7.38</v>
      </c>
      <c r="L21" s="96"/>
      <c r="M21" s="97"/>
      <c r="N21" s="194"/>
      <c r="O21" s="205" t="s">
        <v>34</v>
      </c>
      <c r="P21" s="210"/>
      <c r="Q21" s="205" t="s">
        <v>34</v>
      </c>
      <c r="R21" s="93"/>
      <c r="S21" s="95">
        <v>7.4</v>
      </c>
      <c r="T21" s="98"/>
      <c r="U21" s="99"/>
      <c r="V21" s="100" t="s">
        <v>34</v>
      </c>
      <c r="W21" s="67">
        <v>0.2</v>
      </c>
      <c r="X21" s="25"/>
      <c r="Z21" s="218" t="str">
        <f t="shared" si="0"/>
        <v>-</v>
      </c>
    </row>
    <row r="22" spans="1:26" ht="15.6" customHeight="1" x14ac:dyDescent="0.2">
      <c r="A22" s="217"/>
      <c r="B22" s="29" t="s">
        <v>7</v>
      </c>
      <c r="C22" s="53">
        <v>7.2</v>
      </c>
      <c r="D22" s="52"/>
      <c r="E22" s="54">
        <v>7.26</v>
      </c>
      <c r="F22" s="93"/>
      <c r="G22" s="94"/>
      <c r="H22" s="95">
        <v>7.31</v>
      </c>
      <c r="I22" s="93"/>
      <c r="J22" s="94"/>
      <c r="K22" s="95">
        <v>7.38</v>
      </c>
      <c r="L22" s="96"/>
      <c r="M22" s="97"/>
      <c r="N22" s="194"/>
      <c r="O22" s="205" t="s">
        <v>34</v>
      </c>
      <c r="P22" s="210"/>
      <c r="Q22" s="210"/>
      <c r="R22" s="93"/>
      <c r="S22" s="95" t="s">
        <v>34</v>
      </c>
      <c r="T22" s="98"/>
      <c r="U22" s="99"/>
      <c r="V22" s="101"/>
      <c r="W22" s="66"/>
      <c r="X22" s="27"/>
      <c r="Z22" s="218" t="str">
        <f t="shared" si="0"/>
        <v>-</v>
      </c>
    </row>
    <row r="23" spans="1:26" ht="15.6" customHeight="1" thickBot="1" x14ac:dyDescent="0.25">
      <c r="A23" s="55">
        <v>198</v>
      </c>
      <c r="B23" s="35" t="s">
        <v>9</v>
      </c>
      <c r="C23" s="56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102"/>
      <c r="V23" s="103"/>
      <c r="W23" s="68"/>
      <c r="X23" s="28"/>
      <c r="Z23" s="218" t="str">
        <f t="shared" si="0"/>
        <v>-</v>
      </c>
    </row>
    <row r="24" spans="1:26" ht="15.6" customHeight="1" x14ac:dyDescent="0.2">
      <c r="A24" s="44"/>
      <c r="B24" s="30" t="s">
        <v>3</v>
      </c>
      <c r="C24" s="45"/>
      <c r="D24" s="46" t="s">
        <v>34</v>
      </c>
      <c r="E24" s="144" t="s">
        <v>34</v>
      </c>
      <c r="F24" s="79">
        <v>0</v>
      </c>
      <c r="G24" s="80">
        <v>0</v>
      </c>
      <c r="H24" s="80">
        <v>1</v>
      </c>
      <c r="I24" s="79">
        <v>5</v>
      </c>
      <c r="J24" s="80">
        <v>11</v>
      </c>
      <c r="K24" s="80">
        <v>1</v>
      </c>
      <c r="L24" s="81" t="s">
        <v>34</v>
      </c>
      <c r="M24" s="82" t="s">
        <v>34</v>
      </c>
      <c r="N24" s="207" t="s">
        <v>34</v>
      </c>
      <c r="O24" s="208" t="s">
        <v>34</v>
      </c>
      <c r="P24" s="208" t="s">
        <v>34</v>
      </c>
      <c r="Q24" s="208" t="s">
        <v>34</v>
      </c>
      <c r="R24" s="79">
        <v>4</v>
      </c>
      <c r="S24" s="80">
        <v>1</v>
      </c>
      <c r="T24" s="83">
        <v>0</v>
      </c>
      <c r="U24" s="84">
        <v>0</v>
      </c>
      <c r="V24" s="85">
        <v>2</v>
      </c>
      <c r="W24" s="64" t="s">
        <v>8</v>
      </c>
      <c r="X24" s="24"/>
      <c r="Z24" s="218" t="str">
        <f t="shared" si="0"/>
        <v>-</v>
      </c>
    </row>
    <row r="25" spans="1:26" ht="15.6" customHeight="1" x14ac:dyDescent="0.2">
      <c r="A25" s="47">
        <v>8.1199999999999992</v>
      </c>
      <c r="B25" s="31" t="s">
        <v>4</v>
      </c>
      <c r="C25" s="48" t="s">
        <v>34</v>
      </c>
      <c r="D25" s="49" t="s">
        <v>34</v>
      </c>
      <c r="E25" s="50">
        <v>10</v>
      </c>
      <c r="F25" s="86">
        <v>8</v>
      </c>
      <c r="G25" s="87">
        <v>1</v>
      </c>
      <c r="H25" s="87">
        <v>2</v>
      </c>
      <c r="I25" s="86">
        <v>0</v>
      </c>
      <c r="J25" s="87">
        <v>2</v>
      </c>
      <c r="K25" s="87">
        <v>2</v>
      </c>
      <c r="L25" s="88" t="s">
        <v>34</v>
      </c>
      <c r="M25" s="89" t="s">
        <v>34</v>
      </c>
      <c r="N25" s="190" t="s">
        <v>34</v>
      </c>
      <c r="O25" s="209" t="s">
        <v>34</v>
      </c>
      <c r="P25" s="209" t="s">
        <v>34</v>
      </c>
      <c r="Q25" s="215"/>
      <c r="R25" s="86">
        <v>0</v>
      </c>
      <c r="S25" s="87">
        <v>0</v>
      </c>
      <c r="T25" s="90">
        <v>0</v>
      </c>
      <c r="U25" s="91">
        <v>0</v>
      </c>
      <c r="V25" s="92"/>
      <c r="W25" s="65">
        <f t="shared" ref="W25" si="26">SUM(C25:V25)</f>
        <v>25</v>
      </c>
      <c r="X25" s="25"/>
      <c r="Z25" s="218" t="str">
        <f t="shared" si="0"/>
        <v>-</v>
      </c>
    </row>
    <row r="26" spans="1:26" ht="15.6" customHeight="1" x14ac:dyDescent="0.2">
      <c r="A26" s="216" t="s">
        <v>40</v>
      </c>
      <c r="B26" s="29" t="s">
        <v>5</v>
      </c>
      <c r="C26" s="48" t="str">
        <f>C25</f>
        <v>x</v>
      </c>
      <c r="D26" s="71" t="s">
        <v>34</v>
      </c>
      <c r="E26" s="75">
        <f>E25</f>
        <v>10</v>
      </c>
      <c r="F26" s="76">
        <f t="shared" ref="F26" si="27">E26-F24+F25</f>
        <v>18</v>
      </c>
      <c r="G26" s="69">
        <f t="shared" ref="G26" si="28">F26-G24+G25</f>
        <v>19</v>
      </c>
      <c r="H26" s="73">
        <f t="shared" ref="H26" si="29">G26-H24+H25</f>
        <v>20</v>
      </c>
      <c r="I26" s="76">
        <f t="shared" ref="I26" si="30">H26-I24+I25</f>
        <v>15</v>
      </c>
      <c r="J26" s="69">
        <f t="shared" ref="J26" si="31">I26-J24+J25</f>
        <v>6</v>
      </c>
      <c r="K26" s="73">
        <f t="shared" ref="K26" si="32">J26-K24+K25</f>
        <v>7</v>
      </c>
      <c r="L26" s="77" t="s">
        <v>34</v>
      </c>
      <c r="M26" s="74" t="s">
        <v>34</v>
      </c>
      <c r="N26" s="191" t="s">
        <v>34</v>
      </c>
      <c r="O26" s="204" t="s">
        <v>34</v>
      </c>
      <c r="P26" s="204" t="s">
        <v>34</v>
      </c>
      <c r="Q26" s="204" t="s">
        <v>34</v>
      </c>
      <c r="R26" s="76">
        <f>K26-R24+R25</f>
        <v>3</v>
      </c>
      <c r="S26" s="73">
        <f t="shared" ref="S26" si="33">R26-S24+S25</f>
        <v>2</v>
      </c>
      <c r="T26" s="78">
        <f t="shared" ref="T26" si="34">S26-T24+T25</f>
        <v>2</v>
      </c>
      <c r="U26" s="70">
        <f t="shared" ref="U26" si="35">T26-U24+U25</f>
        <v>2</v>
      </c>
      <c r="V26" s="70">
        <f t="shared" ref="V26" si="36">U26-V24+V25</f>
        <v>0</v>
      </c>
      <c r="W26" s="66"/>
      <c r="X26" s="26">
        <f t="shared" ref="X26" si="37">MAX(C26:V26)</f>
        <v>20</v>
      </c>
      <c r="Z26" s="218">
        <f t="shared" si="0"/>
        <v>3</v>
      </c>
    </row>
    <row r="27" spans="1:26" ht="15.6" customHeight="1" x14ac:dyDescent="0.2">
      <c r="A27" s="217"/>
      <c r="B27" s="29" t="s">
        <v>6</v>
      </c>
      <c r="C27" s="51"/>
      <c r="D27" s="52"/>
      <c r="E27" s="54" t="s">
        <v>34</v>
      </c>
      <c r="F27" s="93"/>
      <c r="G27" s="94"/>
      <c r="H27" s="95">
        <v>8.16</v>
      </c>
      <c r="I27" s="93"/>
      <c r="J27" s="94"/>
      <c r="K27" s="95">
        <v>8.2200000000000006</v>
      </c>
      <c r="L27" s="96"/>
      <c r="M27" s="97"/>
      <c r="N27" s="194"/>
      <c r="O27" s="205" t="s">
        <v>34</v>
      </c>
      <c r="P27" s="210"/>
      <c r="Q27" s="205" t="s">
        <v>34</v>
      </c>
      <c r="R27" s="93"/>
      <c r="S27" s="95">
        <v>8.27</v>
      </c>
      <c r="T27" s="98"/>
      <c r="U27" s="99"/>
      <c r="V27" s="100">
        <v>8.2899999999999991</v>
      </c>
      <c r="W27" s="67">
        <v>0.17</v>
      </c>
      <c r="X27" s="25"/>
      <c r="Z27" s="218" t="str">
        <f t="shared" si="0"/>
        <v>-</v>
      </c>
    </row>
    <row r="28" spans="1:26" ht="15.6" customHeight="1" x14ac:dyDescent="0.2">
      <c r="A28" s="217"/>
      <c r="B28" s="29" t="s">
        <v>7</v>
      </c>
      <c r="C28" s="53" t="s">
        <v>34</v>
      </c>
      <c r="D28" s="52"/>
      <c r="E28" s="54">
        <v>8.1199999999999992</v>
      </c>
      <c r="F28" s="93"/>
      <c r="G28" s="94"/>
      <c r="H28" s="95">
        <v>8.16</v>
      </c>
      <c r="I28" s="93"/>
      <c r="J28" s="94"/>
      <c r="K28" s="95">
        <v>8.2200000000000006</v>
      </c>
      <c r="L28" s="96"/>
      <c r="M28" s="97"/>
      <c r="N28" s="194"/>
      <c r="O28" s="205" t="s">
        <v>34</v>
      </c>
      <c r="P28" s="210"/>
      <c r="Q28" s="210"/>
      <c r="R28" s="93"/>
      <c r="S28" s="95">
        <v>8.27</v>
      </c>
      <c r="T28" s="98"/>
      <c r="U28" s="99"/>
      <c r="V28" s="101"/>
      <c r="W28" s="66"/>
      <c r="X28" s="27"/>
      <c r="Z28" s="218" t="str">
        <f t="shared" si="0"/>
        <v>-</v>
      </c>
    </row>
    <row r="29" spans="1:26" ht="15.6" customHeight="1" thickBot="1" x14ac:dyDescent="0.25">
      <c r="A29" s="55">
        <v>198</v>
      </c>
      <c r="B29" s="35" t="s">
        <v>9</v>
      </c>
      <c r="C29" s="56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102"/>
      <c r="V29" s="103"/>
      <c r="W29" s="68"/>
      <c r="X29" s="28"/>
      <c r="Z29" s="218" t="str">
        <f t="shared" si="0"/>
        <v>-</v>
      </c>
    </row>
    <row r="30" spans="1:26" ht="15.6" customHeight="1" x14ac:dyDescent="0.2">
      <c r="A30" s="44"/>
      <c r="B30" s="30" t="s">
        <v>3</v>
      </c>
      <c r="C30" s="45"/>
      <c r="D30" s="46">
        <v>0</v>
      </c>
      <c r="E30" s="186">
        <v>0</v>
      </c>
      <c r="F30" s="79">
        <v>0</v>
      </c>
      <c r="G30" s="80">
        <v>0</v>
      </c>
      <c r="H30" s="80">
        <v>0</v>
      </c>
      <c r="I30" s="79">
        <v>12</v>
      </c>
      <c r="J30" s="80">
        <v>7</v>
      </c>
      <c r="K30" s="80">
        <v>12</v>
      </c>
      <c r="L30" s="81" t="s">
        <v>34</v>
      </c>
      <c r="M30" s="82" t="s">
        <v>34</v>
      </c>
      <c r="N30" s="207" t="s">
        <v>34</v>
      </c>
      <c r="O30" s="208" t="s">
        <v>34</v>
      </c>
      <c r="P30" s="208" t="s">
        <v>34</v>
      </c>
      <c r="Q30" s="208" t="s">
        <v>34</v>
      </c>
      <c r="R30" s="79">
        <v>5</v>
      </c>
      <c r="S30" s="80">
        <v>0</v>
      </c>
      <c r="T30" s="83">
        <v>0</v>
      </c>
      <c r="U30" s="84">
        <v>0</v>
      </c>
      <c r="V30" s="85">
        <v>2</v>
      </c>
      <c r="W30" s="64" t="s">
        <v>8</v>
      </c>
      <c r="X30" s="24"/>
      <c r="Z30" s="218" t="str">
        <f t="shared" si="0"/>
        <v>-</v>
      </c>
    </row>
    <row r="31" spans="1:26" ht="15.6" customHeight="1" x14ac:dyDescent="0.2">
      <c r="A31" s="47">
        <v>9.1199999999999992</v>
      </c>
      <c r="B31" s="31" t="s">
        <v>4</v>
      </c>
      <c r="C31" s="48">
        <v>4</v>
      </c>
      <c r="D31" s="71">
        <v>0</v>
      </c>
      <c r="E31" s="50">
        <v>19</v>
      </c>
      <c r="F31" s="86">
        <v>10</v>
      </c>
      <c r="G31" s="87">
        <v>0</v>
      </c>
      <c r="H31" s="87">
        <v>3</v>
      </c>
      <c r="I31" s="86">
        <v>0</v>
      </c>
      <c r="J31" s="87">
        <v>2</v>
      </c>
      <c r="K31" s="87">
        <v>0</v>
      </c>
      <c r="L31" s="88" t="s">
        <v>34</v>
      </c>
      <c r="M31" s="89" t="s">
        <v>34</v>
      </c>
      <c r="N31" s="190" t="s">
        <v>34</v>
      </c>
      <c r="O31" s="209" t="s">
        <v>34</v>
      </c>
      <c r="P31" s="209" t="s">
        <v>34</v>
      </c>
      <c r="Q31" s="215"/>
      <c r="R31" s="86">
        <v>0</v>
      </c>
      <c r="S31" s="87">
        <v>0</v>
      </c>
      <c r="T31" s="90">
        <v>0</v>
      </c>
      <c r="U31" s="91">
        <v>0</v>
      </c>
      <c r="V31" s="92"/>
      <c r="W31" s="65">
        <f t="shared" ref="W31" si="38">SUM(C31:V31)</f>
        <v>38</v>
      </c>
      <c r="X31" s="25"/>
      <c r="Z31" s="218" t="str">
        <f t="shared" si="0"/>
        <v>-</v>
      </c>
    </row>
    <row r="32" spans="1:26" ht="15.6" customHeight="1" x14ac:dyDescent="0.2">
      <c r="A32" s="216" t="s">
        <v>41</v>
      </c>
      <c r="B32" s="29" t="s">
        <v>5</v>
      </c>
      <c r="C32" s="48">
        <f>C31</f>
        <v>4</v>
      </c>
      <c r="D32" s="71">
        <f t="shared" ref="D32" si="39">C32-D30+D31</f>
        <v>4</v>
      </c>
      <c r="E32" s="187">
        <f t="shared" ref="E32" si="40">D32-E30+E31</f>
        <v>23</v>
      </c>
      <c r="F32" s="76">
        <f t="shared" ref="F32" si="41">E32-F30+F31</f>
        <v>33</v>
      </c>
      <c r="G32" s="69">
        <f t="shared" ref="G32" si="42">F32-G30+G31</f>
        <v>33</v>
      </c>
      <c r="H32" s="73">
        <f t="shared" ref="H32" si="43">G32-H30+H31</f>
        <v>36</v>
      </c>
      <c r="I32" s="76">
        <f t="shared" ref="I32" si="44">H32-I30+I31</f>
        <v>24</v>
      </c>
      <c r="J32" s="69">
        <f t="shared" ref="J32" si="45">I32-J30+J31</f>
        <v>19</v>
      </c>
      <c r="K32" s="73">
        <f t="shared" ref="K32" si="46">J32-K30+K31</f>
        <v>7</v>
      </c>
      <c r="L32" s="77" t="s">
        <v>34</v>
      </c>
      <c r="M32" s="74" t="s">
        <v>34</v>
      </c>
      <c r="N32" s="191" t="s">
        <v>34</v>
      </c>
      <c r="O32" s="204" t="s">
        <v>34</v>
      </c>
      <c r="P32" s="204" t="s">
        <v>34</v>
      </c>
      <c r="Q32" s="204" t="s">
        <v>34</v>
      </c>
      <c r="R32" s="76">
        <f t="shared" ref="R32" si="47">K32-R30+R31</f>
        <v>2</v>
      </c>
      <c r="S32" s="73">
        <f t="shared" ref="S32" si="48">R32-S30+S31</f>
        <v>2</v>
      </c>
      <c r="T32" s="78">
        <f t="shared" ref="T32" si="49">S32-T30+T31</f>
        <v>2</v>
      </c>
      <c r="U32" s="70">
        <f t="shared" ref="U32" si="50">T32-U30+U31</f>
        <v>2</v>
      </c>
      <c r="V32" s="70">
        <f t="shared" ref="V32" si="51">U32-V30+V31</f>
        <v>0</v>
      </c>
      <c r="W32" s="66"/>
      <c r="X32" s="26">
        <f t="shared" ref="X32" si="52">MAX(C32:V32)</f>
        <v>36</v>
      </c>
      <c r="Z32" s="218">
        <f t="shared" si="0"/>
        <v>6</v>
      </c>
    </row>
    <row r="33" spans="1:26" ht="15.6" customHeight="1" x14ac:dyDescent="0.2">
      <c r="A33" s="217"/>
      <c r="B33" s="29" t="s">
        <v>6</v>
      </c>
      <c r="C33" s="51"/>
      <c r="D33" s="52"/>
      <c r="E33" s="54">
        <v>9.19</v>
      </c>
      <c r="F33" s="93"/>
      <c r="G33" s="94"/>
      <c r="H33" s="95">
        <v>9.23</v>
      </c>
      <c r="I33" s="93"/>
      <c r="J33" s="94"/>
      <c r="K33" s="95">
        <v>9.31</v>
      </c>
      <c r="L33" s="96"/>
      <c r="M33" s="97"/>
      <c r="N33" s="194"/>
      <c r="O33" s="205" t="s">
        <v>34</v>
      </c>
      <c r="P33" s="210"/>
      <c r="Q33" s="205" t="s">
        <v>34</v>
      </c>
      <c r="R33" s="93"/>
      <c r="S33" s="95">
        <v>9.34</v>
      </c>
      <c r="T33" s="98"/>
      <c r="U33" s="99"/>
      <c r="V33" s="100">
        <v>9.36</v>
      </c>
      <c r="W33" s="67">
        <v>0.23</v>
      </c>
      <c r="X33" s="25"/>
      <c r="Z33" s="218" t="str">
        <f t="shared" si="0"/>
        <v>-</v>
      </c>
    </row>
    <row r="34" spans="1:26" ht="15.6" customHeight="1" x14ac:dyDescent="0.2">
      <c r="A34" s="217"/>
      <c r="B34" s="29" t="s">
        <v>7</v>
      </c>
      <c r="C34" s="53">
        <v>9.1300000000000008</v>
      </c>
      <c r="D34" s="52"/>
      <c r="E34" s="54">
        <v>9.19</v>
      </c>
      <c r="F34" s="93"/>
      <c r="G34" s="94"/>
      <c r="H34" s="95">
        <v>9.23</v>
      </c>
      <c r="I34" s="93"/>
      <c r="J34" s="94"/>
      <c r="K34" s="95">
        <v>9.31</v>
      </c>
      <c r="L34" s="96"/>
      <c r="M34" s="97"/>
      <c r="N34" s="194"/>
      <c r="O34" s="205" t="s">
        <v>34</v>
      </c>
      <c r="P34" s="210"/>
      <c r="Q34" s="210"/>
      <c r="R34" s="93"/>
      <c r="S34" s="95">
        <v>9.34</v>
      </c>
      <c r="T34" s="98"/>
      <c r="U34" s="99"/>
      <c r="V34" s="101"/>
      <c r="W34" s="66"/>
      <c r="X34" s="27"/>
      <c r="Z34" s="218" t="str">
        <f t="shared" si="0"/>
        <v>-</v>
      </c>
    </row>
    <row r="35" spans="1:26" ht="15.6" customHeight="1" thickBot="1" x14ac:dyDescent="0.25">
      <c r="A35" s="55">
        <v>198</v>
      </c>
      <c r="B35" s="35" t="s">
        <v>9</v>
      </c>
      <c r="C35" s="56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102"/>
      <c r="V35" s="103"/>
      <c r="W35" s="68"/>
      <c r="X35" s="28"/>
      <c r="Z35" s="218" t="str">
        <f t="shared" si="0"/>
        <v>-</v>
      </c>
    </row>
    <row r="36" spans="1:26" ht="15.6" customHeight="1" x14ac:dyDescent="0.2">
      <c r="A36" s="44"/>
      <c r="B36" s="30" t="s">
        <v>3</v>
      </c>
      <c r="C36" s="45"/>
      <c r="D36" s="46" t="s">
        <v>34</v>
      </c>
      <c r="E36" s="144" t="s">
        <v>34</v>
      </c>
      <c r="F36" s="79">
        <v>0</v>
      </c>
      <c r="G36" s="80">
        <v>0</v>
      </c>
      <c r="H36" s="80">
        <v>0</v>
      </c>
      <c r="I36" s="79">
        <v>2</v>
      </c>
      <c r="J36" s="80">
        <v>12</v>
      </c>
      <c r="K36" s="80">
        <v>6</v>
      </c>
      <c r="L36" s="81" t="s">
        <v>34</v>
      </c>
      <c r="M36" s="82" t="s">
        <v>34</v>
      </c>
      <c r="N36" s="207" t="s">
        <v>34</v>
      </c>
      <c r="O36" s="208" t="s">
        <v>34</v>
      </c>
      <c r="P36" s="208" t="s">
        <v>34</v>
      </c>
      <c r="Q36" s="208" t="s">
        <v>34</v>
      </c>
      <c r="R36" s="79">
        <v>9</v>
      </c>
      <c r="S36" s="80">
        <v>5</v>
      </c>
      <c r="T36" s="83" t="s">
        <v>34</v>
      </c>
      <c r="U36" s="84" t="s">
        <v>34</v>
      </c>
      <c r="V36" s="85" t="s">
        <v>34</v>
      </c>
      <c r="W36" s="64" t="s">
        <v>8</v>
      </c>
      <c r="X36" s="24"/>
      <c r="Z36" s="218" t="str">
        <f t="shared" si="0"/>
        <v>-</v>
      </c>
    </row>
    <row r="37" spans="1:26" ht="15.6" customHeight="1" x14ac:dyDescent="0.2">
      <c r="A37" s="47">
        <v>10.07</v>
      </c>
      <c r="B37" s="31" t="s">
        <v>4</v>
      </c>
      <c r="C37" s="48" t="s">
        <v>34</v>
      </c>
      <c r="D37" s="49" t="s">
        <v>34</v>
      </c>
      <c r="E37" s="50">
        <v>0</v>
      </c>
      <c r="F37" s="86">
        <v>17</v>
      </c>
      <c r="G37" s="87">
        <v>7</v>
      </c>
      <c r="H37" s="87">
        <v>1</v>
      </c>
      <c r="I37" s="86">
        <v>1</v>
      </c>
      <c r="J37" s="87">
        <v>2</v>
      </c>
      <c r="K37" s="87">
        <v>4</v>
      </c>
      <c r="L37" s="88" t="s">
        <v>34</v>
      </c>
      <c r="M37" s="89" t="s">
        <v>34</v>
      </c>
      <c r="N37" s="190" t="s">
        <v>34</v>
      </c>
      <c r="O37" s="209" t="s">
        <v>34</v>
      </c>
      <c r="P37" s="209" t="s">
        <v>34</v>
      </c>
      <c r="Q37" s="215"/>
      <c r="R37" s="86">
        <v>2</v>
      </c>
      <c r="S37" s="87" t="s">
        <v>34</v>
      </c>
      <c r="T37" s="90" t="s">
        <v>34</v>
      </c>
      <c r="U37" s="91" t="s">
        <v>34</v>
      </c>
      <c r="V37" s="92"/>
      <c r="W37" s="65">
        <f t="shared" ref="W37" si="53">SUM(C37:V37)</f>
        <v>34</v>
      </c>
      <c r="X37" s="25"/>
      <c r="Z37" s="218" t="str">
        <f t="shared" si="0"/>
        <v>-</v>
      </c>
    </row>
    <row r="38" spans="1:26" ht="15.6" customHeight="1" x14ac:dyDescent="0.2">
      <c r="A38" s="216" t="s">
        <v>38</v>
      </c>
      <c r="B38" s="29" t="s">
        <v>5</v>
      </c>
      <c r="C38" s="48" t="str">
        <f>C37</f>
        <v>x</v>
      </c>
      <c r="D38" s="71" t="s">
        <v>34</v>
      </c>
      <c r="E38" s="75">
        <f>E37</f>
        <v>0</v>
      </c>
      <c r="F38" s="76">
        <f t="shared" ref="F38" si="54">E38-F36+F37</f>
        <v>17</v>
      </c>
      <c r="G38" s="69">
        <f t="shared" ref="G38" si="55">F38-G36+G37</f>
        <v>24</v>
      </c>
      <c r="H38" s="73">
        <f t="shared" ref="H38" si="56">G38-H36+H37</f>
        <v>25</v>
      </c>
      <c r="I38" s="76">
        <f t="shared" ref="I38" si="57">H38-I36+I37</f>
        <v>24</v>
      </c>
      <c r="J38" s="69">
        <f t="shared" ref="J38" si="58">I38-J36+J37</f>
        <v>14</v>
      </c>
      <c r="K38" s="73">
        <f t="shared" ref="K38" si="59">J38-K36+K37</f>
        <v>12</v>
      </c>
      <c r="L38" s="77" t="s">
        <v>34</v>
      </c>
      <c r="M38" s="74" t="s">
        <v>34</v>
      </c>
      <c r="N38" s="191" t="s">
        <v>34</v>
      </c>
      <c r="O38" s="204" t="s">
        <v>34</v>
      </c>
      <c r="P38" s="204" t="s">
        <v>34</v>
      </c>
      <c r="Q38" s="204" t="s">
        <v>34</v>
      </c>
      <c r="R38" s="76">
        <f t="shared" ref="R38" si="60">K38-R36+R37</f>
        <v>5</v>
      </c>
      <c r="S38" s="73">
        <f>R38-S36</f>
        <v>0</v>
      </c>
      <c r="T38" s="78" t="s">
        <v>34</v>
      </c>
      <c r="U38" s="70" t="s">
        <v>34</v>
      </c>
      <c r="V38" s="70" t="s">
        <v>34</v>
      </c>
      <c r="W38" s="66"/>
      <c r="X38" s="26">
        <f t="shared" ref="X38" si="61">MAX(C38:V38)</f>
        <v>25</v>
      </c>
      <c r="Z38" s="218">
        <f t="shared" si="0"/>
        <v>5</v>
      </c>
    </row>
    <row r="39" spans="1:26" ht="15.6" customHeight="1" x14ac:dyDescent="0.2">
      <c r="A39" s="217"/>
      <c r="B39" s="29" t="s">
        <v>6</v>
      </c>
      <c r="C39" s="51"/>
      <c r="D39" s="52"/>
      <c r="E39" s="54" t="s">
        <v>34</v>
      </c>
      <c r="F39" s="93"/>
      <c r="G39" s="94"/>
      <c r="H39" s="95">
        <v>10.09</v>
      </c>
      <c r="I39" s="93"/>
      <c r="J39" s="94"/>
      <c r="K39" s="95">
        <v>10.15</v>
      </c>
      <c r="L39" s="96"/>
      <c r="M39" s="97"/>
      <c r="N39" s="194"/>
      <c r="O39" s="205" t="s">
        <v>34</v>
      </c>
      <c r="P39" s="210"/>
      <c r="Q39" s="205" t="s">
        <v>34</v>
      </c>
      <c r="R39" s="93"/>
      <c r="S39" s="95">
        <v>10.199999999999999</v>
      </c>
      <c r="T39" s="98"/>
      <c r="U39" s="99"/>
      <c r="V39" s="100" t="s">
        <v>34</v>
      </c>
      <c r="W39" s="67"/>
      <c r="X39" s="25"/>
      <c r="Z39" s="218" t="str">
        <f t="shared" si="0"/>
        <v>-</v>
      </c>
    </row>
    <row r="40" spans="1:26" ht="15.6" customHeight="1" x14ac:dyDescent="0.2">
      <c r="A40" s="217"/>
      <c r="B40" s="29" t="s">
        <v>7</v>
      </c>
      <c r="C40" s="53" t="s">
        <v>34</v>
      </c>
      <c r="D40" s="52"/>
      <c r="E40" s="54">
        <v>10.07</v>
      </c>
      <c r="F40" s="93"/>
      <c r="G40" s="94"/>
      <c r="H40" s="95">
        <v>10.09</v>
      </c>
      <c r="I40" s="93"/>
      <c r="J40" s="94"/>
      <c r="K40" s="95">
        <v>10.15</v>
      </c>
      <c r="L40" s="96"/>
      <c r="M40" s="97"/>
      <c r="N40" s="194"/>
      <c r="O40" s="205" t="s">
        <v>34</v>
      </c>
      <c r="P40" s="210"/>
      <c r="Q40" s="210"/>
      <c r="R40" s="93"/>
      <c r="S40" s="95" t="s">
        <v>34</v>
      </c>
      <c r="T40" s="98"/>
      <c r="U40" s="99"/>
      <c r="V40" s="101"/>
      <c r="W40" s="66"/>
      <c r="X40" s="27"/>
      <c r="Z40" s="218" t="str">
        <f t="shared" si="0"/>
        <v>-</v>
      </c>
    </row>
    <row r="41" spans="1:26" ht="15.6" customHeight="1" thickBot="1" x14ac:dyDescent="0.25">
      <c r="A41" s="55">
        <v>198</v>
      </c>
      <c r="B41" s="35" t="s">
        <v>9</v>
      </c>
      <c r="C41" s="56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102"/>
      <c r="V41" s="103"/>
      <c r="W41" s="68"/>
      <c r="X41" s="28"/>
      <c r="Z41" s="218" t="str">
        <f t="shared" si="0"/>
        <v>-</v>
      </c>
    </row>
    <row r="42" spans="1:26" ht="15.6" customHeight="1" x14ac:dyDescent="0.2">
      <c r="A42" s="44"/>
      <c r="B42" s="30" t="s">
        <v>3</v>
      </c>
      <c r="C42" s="45"/>
      <c r="D42" s="46" t="s">
        <v>34</v>
      </c>
      <c r="E42" s="144" t="s">
        <v>34</v>
      </c>
      <c r="F42" s="79">
        <v>0</v>
      </c>
      <c r="G42" s="80">
        <v>0</v>
      </c>
      <c r="H42" s="80">
        <v>10</v>
      </c>
      <c r="I42" s="79">
        <v>6</v>
      </c>
      <c r="J42" s="80">
        <v>0</v>
      </c>
      <c r="K42" s="80">
        <v>12</v>
      </c>
      <c r="L42" s="81" t="s">
        <v>34</v>
      </c>
      <c r="M42" s="82" t="s">
        <v>34</v>
      </c>
      <c r="N42" s="207" t="s">
        <v>34</v>
      </c>
      <c r="O42" s="208" t="s">
        <v>34</v>
      </c>
      <c r="P42" s="208" t="s">
        <v>34</v>
      </c>
      <c r="Q42" s="208" t="s">
        <v>34</v>
      </c>
      <c r="R42" s="79">
        <v>6</v>
      </c>
      <c r="S42" s="80">
        <v>1</v>
      </c>
      <c r="T42" s="83" t="s">
        <v>34</v>
      </c>
      <c r="U42" s="84" t="s">
        <v>34</v>
      </c>
      <c r="V42" s="85" t="s">
        <v>34</v>
      </c>
      <c r="W42" s="64" t="s">
        <v>8</v>
      </c>
      <c r="X42" s="24"/>
      <c r="Z42" s="218" t="str">
        <f t="shared" si="0"/>
        <v>-</v>
      </c>
    </row>
    <row r="43" spans="1:26" ht="15.6" customHeight="1" x14ac:dyDescent="0.2">
      <c r="A43" s="47">
        <v>11</v>
      </c>
      <c r="B43" s="31" t="s">
        <v>4</v>
      </c>
      <c r="C43" s="48" t="s">
        <v>34</v>
      </c>
      <c r="D43" s="49" t="s">
        <v>34</v>
      </c>
      <c r="E43" s="50">
        <v>12</v>
      </c>
      <c r="F43" s="86">
        <v>6</v>
      </c>
      <c r="G43" s="87">
        <v>3</v>
      </c>
      <c r="H43" s="87">
        <v>8</v>
      </c>
      <c r="I43" s="86">
        <v>4</v>
      </c>
      <c r="J43" s="87">
        <v>0</v>
      </c>
      <c r="K43" s="87">
        <v>2</v>
      </c>
      <c r="L43" s="88" t="s">
        <v>34</v>
      </c>
      <c r="M43" s="89" t="s">
        <v>34</v>
      </c>
      <c r="N43" s="190" t="s">
        <v>34</v>
      </c>
      <c r="O43" s="209" t="s">
        <v>34</v>
      </c>
      <c r="P43" s="209" t="s">
        <v>34</v>
      </c>
      <c r="Q43" s="215"/>
      <c r="R43" s="86">
        <v>0</v>
      </c>
      <c r="S43" s="87" t="s">
        <v>34</v>
      </c>
      <c r="T43" s="90" t="s">
        <v>34</v>
      </c>
      <c r="U43" s="91" t="s">
        <v>34</v>
      </c>
      <c r="V43" s="92"/>
      <c r="W43" s="65">
        <f t="shared" ref="W43" si="62">SUM(C43:V43)</f>
        <v>35</v>
      </c>
      <c r="X43" s="25"/>
      <c r="Z43" s="218" t="str">
        <f t="shared" si="0"/>
        <v>-</v>
      </c>
    </row>
    <row r="44" spans="1:26" ht="15.6" customHeight="1" x14ac:dyDescent="0.2">
      <c r="A44" s="216" t="s">
        <v>38</v>
      </c>
      <c r="B44" s="29" t="s">
        <v>5</v>
      </c>
      <c r="C44" s="48" t="str">
        <f>C43</f>
        <v>x</v>
      </c>
      <c r="D44" s="71" t="s">
        <v>34</v>
      </c>
      <c r="E44" s="75">
        <f>E43</f>
        <v>12</v>
      </c>
      <c r="F44" s="76">
        <f t="shared" ref="F44" si="63">E44-F42+F43</f>
        <v>18</v>
      </c>
      <c r="G44" s="69">
        <f t="shared" ref="G44" si="64">F44-G42+G43</f>
        <v>21</v>
      </c>
      <c r="H44" s="73">
        <f t="shared" ref="H44" si="65">G44-H42+H43</f>
        <v>19</v>
      </c>
      <c r="I44" s="76">
        <f t="shared" ref="I44" si="66">H44-I42+I43</f>
        <v>17</v>
      </c>
      <c r="J44" s="69">
        <f t="shared" ref="J44" si="67">I44-J42+J43</f>
        <v>17</v>
      </c>
      <c r="K44" s="73">
        <f t="shared" ref="K44" si="68">J44-K42+K43</f>
        <v>7</v>
      </c>
      <c r="L44" s="77" t="s">
        <v>34</v>
      </c>
      <c r="M44" s="74" t="s">
        <v>34</v>
      </c>
      <c r="N44" s="191" t="s">
        <v>34</v>
      </c>
      <c r="O44" s="204" t="s">
        <v>34</v>
      </c>
      <c r="P44" s="204" t="s">
        <v>34</v>
      </c>
      <c r="Q44" s="204" t="s">
        <v>34</v>
      </c>
      <c r="R44" s="76">
        <f t="shared" ref="R44" si="69">K44-R42+R43</f>
        <v>1</v>
      </c>
      <c r="S44" s="73">
        <f>R44-S42</f>
        <v>0</v>
      </c>
      <c r="T44" s="78" t="s">
        <v>34</v>
      </c>
      <c r="U44" s="70" t="s">
        <v>34</v>
      </c>
      <c r="V44" s="70" t="s">
        <v>34</v>
      </c>
      <c r="W44" s="66"/>
      <c r="X44" s="26">
        <f t="shared" ref="X44" si="70">MAX(C44:V44)</f>
        <v>21</v>
      </c>
      <c r="Z44" s="218">
        <f t="shared" si="0"/>
        <v>1</v>
      </c>
    </row>
    <row r="45" spans="1:26" ht="15.6" customHeight="1" x14ac:dyDescent="0.2">
      <c r="A45" s="217"/>
      <c r="B45" s="29" t="s">
        <v>6</v>
      </c>
      <c r="C45" s="51"/>
      <c r="D45" s="52"/>
      <c r="E45" s="54" t="s">
        <v>34</v>
      </c>
      <c r="F45" s="93"/>
      <c r="G45" s="94"/>
      <c r="H45" s="95">
        <v>11.08</v>
      </c>
      <c r="I45" s="93"/>
      <c r="J45" s="94"/>
      <c r="K45" s="95">
        <v>11.13</v>
      </c>
      <c r="L45" s="96"/>
      <c r="M45" s="97"/>
      <c r="N45" s="194"/>
      <c r="O45" s="205" t="s">
        <v>34</v>
      </c>
      <c r="P45" s="210"/>
      <c r="Q45" s="205" t="s">
        <v>34</v>
      </c>
      <c r="R45" s="93"/>
      <c r="S45" s="95">
        <v>11.15</v>
      </c>
      <c r="T45" s="98"/>
      <c r="U45" s="99"/>
      <c r="V45" s="100" t="s">
        <v>34</v>
      </c>
      <c r="W45" s="67">
        <v>0.15</v>
      </c>
      <c r="X45" s="25"/>
      <c r="Z45" s="218" t="str">
        <f t="shared" si="0"/>
        <v>-</v>
      </c>
    </row>
    <row r="46" spans="1:26" ht="15.6" customHeight="1" x14ac:dyDescent="0.2">
      <c r="A46" s="217"/>
      <c r="B46" s="29" t="s">
        <v>7</v>
      </c>
      <c r="C46" s="53" t="s">
        <v>34</v>
      </c>
      <c r="D46" s="52"/>
      <c r="E46" s="54">
        <v>11</v>
      </c>
      <c r="F46" s="93"/>
      <c r="G46" s="94"/>
      <c r="H46" s="95">
        <v>11.08</v>
      </c>
      <c r="I46" s="93"/>
      <c r="J46" s="94"/>
      <c r="K46" s="95">
        <v>11.13</v>
      </c>
      <c r="L46" s="96"/>
      <c r="M46" s="97"/>
      <c r="N46" s="194"/>
      <c r="O46" s="205" t="s">
        <v>34</v>
      </c>
      <c r="P46" s="210"/>
      <c r="Q46" s="210"/>
      <c r="R46" s="93"/>
      <c r="S46" s="95" t="s">
        <v>34</v>
      </c>
      <c r="T46" s="98"/>
      <c r="U46" s="99"/>
      <c r="V46" s="101"/>
      <c r="W46" s="66"/>
      <c r="X46" s="27"/>
      <c r="Z46" s="218" t="str">
        <f t="shared" si="0"/>
        <v>-</v>
      </c>
    </row>
    <row r="47" spans="1:26" ht="15.6" customHeight="1" thickBot="1" x14ac:dyDescent="0.25">
      <c r="A47" s="55">
        <v>198</v>
      </c>
      <c r="B47" s="35" t="s">
        <v>9</v>
      </c>
      <c r="C47" s="56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102"/>
      <c r="V47" s="103"/>
      <c r="W47" s="68"/>
      <c r="X47" s="28"/>
      <c r="Z47" s="218" t="str">
        <f t="shared" si="0"/>
        <v>-</v>
      </c>
    </row>
    <row r="48" spans="1:26" ht="15.6" customHeight="1" x14ac:dyDescent="0.2">
      <c r="A48" s="44"/>
      <c r="B48" s="30" t="s">
        <v>3</v>
      </c>
      <c r="C48" s="45"/>
      <c r="D48" s="46" t="s">
        <v>34</v>
      </c>
      <c r="E48" s="144" t="s">
        <v>34</v>
      </c>
      <c r="F48" s="79">
        <v>0</v>
      </c>
      <c r="G48" s="80">
        <v>0</v>
      </c>
      <c r="H48" s="80">
        <v>1</v>
      </c>
      <c r="I48" s="79">
        <v>9</v>
      </c>
      <c r="J48" s="80">
        <v>7</v>
      </c>
      <c r="K48" s="80">
        <v>9</v>
      </c>
      <c r="L48" s="81" t="s">
        <v>34</v>
      </c>
      <c r="M48" s="82" t="s">
        <v>34</v>
      </c>
      <c r="N48" s="207" t="s">
        <v>34</v>
      </c>
      <c r="O48" s="208" t="s">
        <v>34</v>
      </c>
      <c r="P48" s="208" t="s">
        <v>34</v>
      </c>
      <c r="Q48" s="208" t="s">
        <v>34</v>
      </c>
      <c r="R48" s="79">
        <v>5</v>
      </c>
      <c r="S48" s="80">
        <v>8</v>
      </c>
      <c r="T48" s="83" t="s">
        <v>34</v>
      </c>
      <c r="U48" s="84" t="s">
        <v>34</v>
      </c>
      <c r="V48" s="85" t="s">
        <v>34</v>
      </c>
      <c r="W48" s="64" t="s">
        <v>8</v>
      </c>
      <c r="X48" s="24"/>
      <c r="Z48" s="218" t="str">
        <f t="shared" si="0"/>
        <v>-</v>
      </c>
    </row>
    <row r="49" spans="1:26" ht="15.6" customHeight="1" x14ac:dyDescent="0.2">
      <c r="A49" s="47">
        <v>12.15</v>
      </c>
      <c r="B49" s="31" t="s">
        <v>4</v>
      </c>
      <c r="C49" s="48" t="s">
        <v>34</v>
      </c>
      <c r="D49" s="49" t="s">
        <v>34</v>
      </c>
      <c r="E49" s="50">
        <v>14</v>
      </c>
      <c r="F49" s="86">
        <v>4</v>
      </c>
      <c r="G49" s="87">
        <v>0</v>
      </c>
      <c r="H49" s="87">
        <v>0</v>
      </c>
      <c r="I49" s="86">
        <v>5</v>
      </c>
      <c r="J49" s="87">
        <v>5</v>
      </c>
      <c r="K49" s="87">
        <v>8</v>
      </c>
      <c r="L49" s="88" t="s">
        <v>34</v>
      </c>
      <c r="M49" s="89" t="s">
        <v>34</v>
      </c>
      <c r="N49" s="190" t="s">
        <v>34</v>
      </c>
      <c r="O49" s="209" t="s">
        <v>34</v>
      </c>
      <c r="P49" s="209" t="s">
        <v>34</v>
      </c>
      <c r="Q49" s="215"/>
      <c r="R49" s="86">
        <v>3</v>
      </c>
      <c r="S49" s="87" t="s">
        <v>34</v>
      </c>
      <c r="T49" s="90" t="s">
        <v>34</v>
      </c>
      <c r="U49" s="91" t="s">
        <v>34</v>
      </c>
      <c r="V49" s="92"/>
      <c r="W49" s="65">
        <f t="shared" ref="W49" si="71">SUM(C49:V49)</f>
        <v>39</v>
      </c>
      <c r="X49" s="25"/>
      <c r="Z49" s="218" t="str">
        <f t="shared" si="0"/>
        <v>-</v>
      </c>
    </row>
    <row r="50" spans="1:26" ht="15.6" customHeight="1" x14ac:dyDescent="0.2">
      <c r="A50" s="216" t="s">
        <v>40</v>
      </c>
      <c r="B50" s="29" t="s">
        <v>5</v>
      </c>
      <c r="C50" s="48" t="str">
        <f>C49</f>
        <v>x</v>
      </c>
      <c r="D50" s="71" t="s">
        <v>34</v>
      </c>
      <c r="E50" s="75">
        <f>E49</f>
        <v>14</v>
      </c>
      <c r="F50" s="76">
        <f t="shared" ref="F50" si="72">E50-F48+F49</f>
        <v>18</v>
      </c>
      <c r="G50" s="69">
        <f t="shared" ref="G50" si="73">F50-G48+G49</f>
        <v>18</v>
      </c>
      <c r="H50" s="73">
        <f t="shared" ref="H50" si="74">G50-H48+H49</f>
        <v>17</v>
      </c>
      <c r="I50" s="76">
        <f t="shared" ref="I50" si="75">H50-I48+I49</f>
        <v>13</v>
      </c>
      <c r="J50" s="69">
        <f t="shared" ref="J50" si="76">I50-J48+J49</f>
        <v>11</v>
      </c>
      <c r="K50" s="73">
        <f t="shared" ref="K50" si="77">J50-K48+K49</f>
        <v>10</v>
      </c>
      <c r="L50" s="77" t="s">
        <v>34</v>
      </c>
      <c r="M50" s="74" t="s">
        <v>34</v>
      </c>
      <c r="N50" s="191" t="s">
        <v>34</v>
      </c>
      <c r="O50" s="204" t="s">
        <v>34</v>
      </c>
      <c r="P50" s="204" t="s">
        <v>34</v>
      </c>
      <c r="Q50" s="204" t="s">
        <v>34</v>
      </c>
      <c r="R50" s="76">
        <f t="shared" ref="R50" si="78">K50-R48+R49</f>
        <v>8</v>
      </c>
      <c r="S50" s="73">
        <f>R50-S48</f>
        <v>0</v>
      </c>
      <c r="T50" s="78" t="s">
        <v>34</v>
      </c>
      <c r="U50" s="70" t="s">
        <v>34</v>
      </c>
      <c r="V50" s="70" t="s">
        <v>34</v>
      </c>
      <c r="W50" s="66"/>
      <c r="X50" s="26">
        <f t="shared" ref="X50" si="79">MAX(C50:V50)</f>
        <v>18</v>
      </c>
      <c r="Z50" s="218">
        <f t="shared" si="0"/>
        <v>8</v>
      </c>
    </row>
    <row r="51" spans="1:26" ht="15.6" customHeight="1" x14ac:dyDescent="0.2">
      <c r="A51" s="217"/>
      <c r="B51" s="29" t="s">
        <v>6</v>
      </c>
      <c r="C51" s="51"/>
      <c r="D51" s="52"/>
      <c r="E51" s="54" t="s">
        <v>34</v>
      </c>
      <c r="F51" s="93"/>
      <c r="G51" s="94"/>
      <c r="H51" s="95">
        <v>12.19</v>
      </c>
      <c r="I51" s="93"/>
      <c r="J51" s="94"/>
      <c r="K51" s="95">
        <v>12.25</v>
      </c>
      <c r="L51" s="96"/>
      <c r="M51" s="97"/>
      <c r="N51" s="194"/>
      <c r="O51" s="205" t="s">
        <v>34</v>
      </c>
      <c r="P51" s="210"/>
      <c r="Q51" s="205" t="s">
        <v>34</v>
      </c>
      <c r="R51" s="93"/>
      <c r="S51" s="95">
        <v>12.3</v>
      </c>
      <c r="T51" s="98"/>
      <c r="U51" s="99"/>
      <c r="V51" s="100" t="s">
        <v>34</v>
      </c>
      <c r="W51" s="67">
        <v>0.15</v>
      </c>
      <c r="X51" s="25"/>
      <c r="Z51" s="218" t="str">
        <f t="shared" si="0"/>
        <v>-</v>
      </c>
    </row>
    <row r="52" spans="1:26" ht="15.6" customHeight="1" x14ac:dyDescent="0.2">
      <c r="A52" s="217"/>
      <c r="B52" s="29" t="s">
        <v>7</v>
      </c>
      <c r="C52" s="53" t="s">
        <v>34</v>
      </c>
      <c r="D52" s="52"/>
      <c r="E52" s="54">
        <v>12.15</v>
      </c>
      <c r="F52" s="93"/>
      <c r="G52" s="94"/>
      <c r="H52" s="95">
        <v>12.19</v>
      </c>
      <c r="I52" s="93"/>
      <c r="J52" s="94"/>
      <c r="K52" s="95">
        <v>12.25</v>
      </c>
      <c r="L52" s="96"/>
      <c r="M52" s="97"/>
      <c r="N52" s="194"/>
      <c r="O52" s="205" t="s">
        <v>34</v>
      </c>
      <c r="P52" s="210"/>
      <c r="Q52" s="210"/>
      <c r="R52" s="93"/>
      <c r="S52" s="95" t="s">
        <v>34</v>
      </c>
      <c r="T52" s="98"/>
      <c r="U52" s="99"/>
      <c r="V52" s="101"/>
      <c r="W52" s="66"/>
      <c r="X52" s="27"/>
      <c r="Z52" s="218" t="str">
        <f t="shared" si="0"/>
        <v>-</v>
      </c>
    </row>
    <row r="53" spans="1:26" ht="15.6" customHeight="1" thickBot="1" x14ac:dyDescent="0.25">
      <c r="A53" s="55">
        <v>198</v>
      </c>
      <c r="B53" s="35" t="s">
        <v>9</v>
      </c>
      <c r="C53" s="184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102"/>
      <c r="V53" s="103"/>
      <c r="W53" s="68"/>
      <c r="X53" s="28"/>
      <c r="Z53" s="218" t="str">
        <f t="shared" si="0"/>
        <v>-</v>
      </c>
    </row>
    <row r="54" spans="1:26" ht="15.6" customHeight="1" x14ac:dyDescent="0.2">
      <c r="A54" s="44"/>
      <c r="B54" s="30" t="s">
        <v>3</v>
      </c>
      <c r="C54" s="45"/>
      <c r="D54" s="46" t="s">
        <v>34</v>
      </c>
      <c r="E54" s="144" t="s">
        <v>34</v>
      </c>
      <c r="F54" s="79">
        <v>0</v>
      </c>
      <c r="G54" s="80">
        <v>0</v>
      </c>
      <c r="H54" s="80">
        <v>0</v>
      </c>
      <c r="I54" s="79">
        <v>3</v>
      </c>
      <c r="J54" s="80">
        <v>2</v>
      </c>
      <c r="K54" s="80">
        <v>5</v>
      </c>
      <c r="L54" s="81" t="s">
        <v>34</v>
      </c>
      <c r="M54" s="82" t="s">
        <v>34</v>
      </c>
      <c r="N54" s="207" t="s">
        <v>34</v>
      </c>
      <c r="O54" s="208" t="s">
        <v>34</v>
      </c>
      <c r="P54" s="208" t="s">
        <v>34</v>
      </c>
      <c r="Q54" s="208" t="s">
        <v>34</v>
      </c>
      <c r="R54" s="79">
        <v>3</v>
      </c>
      <c r="S54" s="80">
        <v>4</v>
      </c>
      <c r="T54" s="83">
        <v>1</v>
      </c>
      <c r="U54" s="84">
        <v>0</v>
      </c>
      <c r="V54" s="85">
        <v>3</v>
      </c>
      <c r="W54" s="64" t="s">
        <v>8</v>
      </c>
      <c r="X54" s="24"/>
      <c r="Z54" s="218" t="str">
        <f t="shared" si="0"/>
        <v>-</v>
      </c>
    </row>
    <row r="55" spans="1:26" ht="15.6" customHeight="1" x14ac:dyDescent="0.2">
      <c r="A55" s="47">
        <v>12.54</v>
      </c>
      <c r="B55" s="31" t="s">
        <v>4</v>
      </c>
      <c r="C55" s="48" t="s">
        <v>34</v>
      </c>
      <c r="D55" s="49" t="s">
        <v>34</v>
      </c>
      <c r="E55" s="50">
        <v>7</v>
      </c>
      <c r="F55" s="86">
        <v>0</v>
      </c>
      <c r="G55" s="87">
        <v>1</v>
      </c>
      <c r="H55" s="87">
        <v>2</v>
      </c>
      <c r="I55" s="86">
        <v>0</v>
      </c>
      <c r="J55" s="87">
        <v>7</v>
      </c>
      <c r="K55" s="87">
        <v>4</v>
      </c>
      <c r="L55" s="88" t="s">
        <v>34</v>
      </c>
      <c r="M55" s="89" t="s">
        <v>34</v>
      </c>
      <c r="N55" s="190" t="s">
        <v>34</v>
      </c>
      <c r="O55" s="209" t="s">
        <v>34</v>
      </c>
      <c r="P55" s="209" t="s">
        <v>34</v>
      </c>
      <c r="Q55" s="215"/>
      <c r="R55" s="86">
        <v>0</v>
      </c>
      <c r="S55" s="87">
        <v>0</v>
      </c>
      <c r="T55" s="90">
        <v>0</v>
      </c>
      <c r="U55" s="91">
        <v>0</v>
      </c>
      <c r="V55" s="92"/>
      <c r="W55" s="65">
        <f t="shared" ref="W55" si="80">SUM(C55:V55)</f>
        <v>21</v>
      </c>
      <c r="X55" s="25"/>
      <c r="Z55" s="218" t="str">
        <f t="shared" si="0"/>
        <v>-</v>
      </c>
    </row>
    <row r="56" spans="1:26" ht="15.6" customHeight="1" x14ac:dyDescent="0.2">
      <c r="A56" s="216" t="s">
        <v>40</v>
      </c>
      <c r="B56" s="29" t="s">
        <v>5</v>
      </c>
      <c r="C56" s="48" t="str">
        <f>C55</f>
        <v>x</v>
      </c>
      <c r="D56" s="71" t="s">
        <v>34</v>
      </c>
      <c r="E56" s="75">
        <f>E55</f>
        <v>7</v>
      </c>
      <c r="F56" s="76">
        <f t="shared" ref="F56" si="81">E56-F54+F55</f>
        <v>7</v>
      </c>
      <c r="G56" s="69">
        <f t="shared" ref="G56" si="82">F56-G54+G55</f>
        <v>8</v>
      </c>
      <c r="H56" s="73">
        <f t="shared" ref="H56" si="83">G56-H54+H55</f>
        <v>10</v>
      </c>
      <c r="I56" s="76">
        <f t="shared" ref="I56" si="84">H56-I54+I55</f>
        <v>7</v>
      </c>
      <c r="J56" s="69">
        <f t="shared" ref="J56" si="85">I56-J54+J55</f>
        <v>12</v>
      </c>
      <c r="K56" s="73">
        <f t="shared" ref="K56" si="86">J56-K54+K55</f>
        <v>11</v>
      </c>
      <c r="L56" s="77" t="s">
        <v>34</v>
      </c>
      <c r="M56" s="74" t="s">
        <v>34</v>
      </c>
      <c r="N56" s="191" t="s">
        <v>34</v>
      </c>
      <c r="O56" s="204" t="s">
        <v>34</v>
      </c>
      <c r="P56" s="204" t="s">
        <v>34</v>
      </c>
      <c r="Q56" s="204" t="s">
        <v>34</v>
      </c>
      <c r="R56" s="76">
        <f t="shared" ref="R56" si="87">K56-R54+R55</f>
        <v>8</v>
      </c>
      <c r="S56" s="73">
        <f t="shared" ref="S56" si="88">R56-S54+S55</f>
        <v>4</v>
      </c>
      <c r="T56" s="78">
        <f t="shared" ref="T56" si="89">S56-T54+T55</f>
        <v>3</v>
      </c>
      <c r="U56" s="70">
        <f t="shared" ref="U56" si="90">T56-U54+U55</f>
        <v>3</v>
      </c>
      <c r="V56" s="70">
        <f t="shared" ref="V56" si="91">U56-V54+V55</f>
        <v>0</v>
      </c>
      <c r="W56" s="66"/>
      <c r="X56" s="26">
        <f t="shared" ref="X56" si="92">MAX(C56:V56)</f>
        <v>12</v>
      </c>
      <c r="Z56" s="218">
        <f t="shared" si="0"/>
        <v>8</v>
      </c>
    </row>
    <row r="57" spans="1:26" ht="15.6" customHeight="1" x14ac:dyDescent="0.2">
      <c r="A57" s="217"/>
      <c r="B57" s="29" t="s">
        <v>6</v>
      </c>
      <c r="C57" s="51"/>
      <c r="D57" s="52"/>
      <c r="E57" s="54" t="s">
        <v>34</v>
      </c>
      <c r="F57" s="93"/>
      <c r="G57" s="94"/>
      <c r="H57" s="95">
        <v>12.58</v>
      </c>
      <c r="I57" s="93"/>
      <c r="J57" s="94"/>
      <c r="K57" s="95">
        <v>13.03</v>
      </c>
      <c r="L57" s="96"/>
      <c r="M57" s="97"/>
      <c r="N57" s="194"/>
      <c r="O57" s="205" t="s">
        <v>34</v>
      </c>
      <c r="P57" s="210"/>
      <c r="Q57" s="205" t="s">
        <v>34</v>
      </c>
      <c r="R57" s="93"/>
      <c r="S57" s="95">
        <v>13.08</v>
      </c>
      <c r="T57" s="98"/>
      <c r="U57" s="99"/>
      <c r="V57" s="100">
        <v>13.11</v>
      </c>
      <c r="W57" s="67">
        <v>0.17</v>
      </c>
      <c r="X57" s="25"/>
      <c r="Z57" s="218" t="str">
        <f t="shared" si="0"/>
        <v>-</v>
      </c>
    </row>
    <row r="58" spans="1:26" ht="15.6" customHeight="1" x14ac:dyDescent="0.2">
      <c r="A58" s="217"/>
      <c r="B58" s="29" t="s">
        <v>7</v>
      </c>
      <c r="C58" s="53" t="s">
        <v>34</v>
      </c>
      <c r="D58" s="52"/>
      <c r="E58" s="54">
        <v>12.54</v>
      </c>
      <c r="F58" s="93"/>
      <c r="G58" s="94"/>
      <c r="H58" s="95">
        <v>12.58</v>
      </c>
      <c r="I58" s="93"/>
      <c r="J58" s="94"/>
      <c r="K58" s="95">
        <v>13.03</v>
      </c>
      <c r="L58" s="96"/>
      <c r="M58" s="97"/>
      <c r="N58" s="194"/>
      <c r="O58" s="205" t="s">
        <v>34</v>
      </c>
      <c r="P58" s="210"/>
      <c r="Q58" s="210"/>
      <c r="R58" s="93"/>
      <c r="S58" s="95">
        <v>13.08</v>
      </c>
      <c r="T58" s="98"/>
      <c r="U58" s="99"/>
      <c r="V58" s="101"/>
      <c r="W58" s="66"/>
      <c r="X58" s="27"/>
      <c r="Z58" s="218" t="str">
        <f t="shared" si="0"/>
        <v>-</v>
      </c>
    </row>
    <row r="59" spans="1:26" ht="15.6" customHeight="1" thickBot="1" x14ac:dyDescent="0.25">
      <c r="A59" s="55">
        <v>198</v>
      </c>
      <c r="B59" s="35" t="s">
        <v>9</v>
      </c>
      <c r="C59" s="56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102"/>
      <c r="V59" s="103"/>
      <c r="W59" s="68"/>
      <c r="X59" s="28"/>
      <c r="Z59" s="218" t="str">
        <f t="shared" si="0"/>
        <v>-</v>
      </c>
    </row>
    <row r="60" spans="1:26" ht="15.6" customHeight="1" x14ac:dyDescent="0.2">
      <c r="A60" s="44"/>
      <c r="B60" s="30" t="s">
        <v>3</v>
      </c>
      <c r="C60" s="45"/>
      <c r="D60" s="46" t="s">
        <v>34</v>
      </c>
      <c r="E60" s="144" t="s">
        <v>34</v>
      </c>
      <c r="F60" s="79">
        <v>0</v>
      </c>
      <c r="G60" s="80">
        <v>0</v>
      </c>
      <c r="H60" s="80">
        <v>2</v>
      </c>
      <c r="I60" s="79">
        <v>5</v>
      </c>
      <c r="J60" s="80">
        <v>5</v>
      </c>
      <c r="K60" s="80">
        <v>14</v>
      </c>
      <c r="L60" s="81" t="s">
        <v>34</v>
      </c>
      <c r="M60" s="82" t="s">
        <v>34</v>
      </c>
      <c r="N60" s="207" t="s">
        <v>34</v>
      </c>
      <c r="O60" s="208" t="s">
        <v>34</v>
      </c>
      <c r="P60" s="208" t="s">
        <v>34</v>
      </c>
      <c r="Q60" s="208" t="s">
        <v>34</v>
      </c>
      <c r="R60" s="79">
        <v>7</v>
      </c>
      <c r="S60" s="80">
        <v>5</v>
      </c>
      <c r="T60" s="83" t="s">
        <v>34</v>
      </c>
      <c r="U60" s="84" t="s">
        <v>34</v>
      </c>
      <c r="V60" s="85" t="s">
        <v>34</v>
      </c>
      <c r="W60" s="64" t="s">
        <v>8</v>
      </c>
      <c r="X60" s="24"/>
      <c r="Z60" s="218" t="str">
        <f t="shared" si="0"/>
        <v>-</v>
      </c>
    </row>
    <row r="61" spans="1:26" ht="15.6" customHeight="1" x14ac:dyDescent="0.2">
      <c r="A61" s="47">
        <v>13.5</v>
      </c>
      <c r="B61" s="31" t="s">
        <v>4</v>
      </c>
      <c r="C61" s="48" t="s">
        <v>34</v>
      </c>
      <c r="D61" s="49" t="s">
        <v>34</v>
      </c>
      <c r="E61" s="50">
        <v>9</v>
      </c>
      <c r="F61" s="86">
        <v>3</v>
      </c>
      <c r="G61" s="87">
        <v>1</v>
      </c>
      <c r="H61" s="87">
        <v>10</v>
      </c>
      <c r="I61" s="86">
        <v>5</v>
      </c>
      <c r="J61" s="87">
        <v>7</v>
      </c>
      <c r="K61" s="87">
        <v>3</v>
      </c>
      <c r="L61" s="88" t="s">
        <v>34</v>
      </c>
      <c r="M61" s="89" t="s">
        <v>34</v>
      </c>
      <c r="N61" s="190" t="s">
        <v>34</v>
      </c>
      <c r="O61" s="209" t="s">
        <v>34</v>
      </c>
      <c r="P61" s="209" t="s">
        <v>34</v>
      </c>
      <c r="Q61" s="215"/>
      <c r="R61" s="86">
        <v>0</v>
      </c>
      <c r="S61" s="87" t="s">
        <v>34</v>
      </c>
      <c r="T61" s="90" t="s">
        <v>34</v>
      </c>
      <c r="U61" s="91" t="s">
        <v>34</v>
      </c>
      <c r="V61" s="92"/>
      <c r="W61" s="65">
        <f t="shared" ref="W61" si="93">SUM(C61:V61)</f>
        <v>38</v>
      </c>
      <c r="X61" s="25"/>
      <c r="Z61" s="218" t="str">
        <f t="shared" si="0"/>
        <v>-</v>
      </c>
    </row>
    <row r="62" spans="1:26" ht="15.6" customHeight="1" x14ac:dyDescent="0.2">
      <c r="A62" s="216" t="s">
        <v>38</v>
      </c>
      <c r="B62" s="29" t="s">
        <v>5</v>
      </c>
      <c r="C62" s="48" t="str">
        <f>C61</f>
        <v>x</v>
      </c>
      <c r="D62" s="71" t="s">
        <v>34</v>
      </c>
      <c r="E62" s="75">
        <f>E61</f>
        <v>9</v>
      </c>
      <c r="F62" s="76">
        <f t="shared" ref="F62" si="94">E62-F60+F61</f>
        <v>12</v>
      </c>
      <c r="G62" s="69">
        <f t="shared" ref="G62" si="95">F62-G60+G61</f>
        <v>13</v>
      </c>
      <c r="H62" s="73">
        <f t="shared" ref="H62" si="96">G62-H60+H61</f>
        <v>21</v>
      </c>
      <c r="I62" s="76">
        <f t="shared" ref="I62" si="97">H62-I60+I61</f>
        <v>21</v>
      </c>
      <c r="J62" s="69">
        <f t="shared" ref="J62" si="98">I62-J60+J61</f>
        <v>23</v>
      </c>
      <c r="K62" s="73">
        <f t="shared" ref="K62" si="99">J62-K60+K61</f>
        <v>12</v>
      </c>
      <c r="L62" s="77" t="s">
        <v>34</v>
      </c>
      <c r="M62" s="74" t="s">
        <v>34</v>
      </c>
      <c r="N62" s="191" t="s">
        <v>34</v>
      </c>
      <c r="O62" s="204" t="s">
        <v>34</v>
      </c>
      <c r="P62" s="204" t="s">
        <v>34</v>
      </c>
      <c r="Q62" s="204" t="s">
        <v>34</v>
      </c>
      <c r="R62" s="76">
        <f t="shared" ref="R62" si="100">K62-R60+R61</f>
        <v>5</v>
      </c>
      <c r="S62" s="73">
        <f>R62-S60</f>
        <v>0</v>
      </c>
      <c r="T62" s="78" t="s">
        <v>34</v>
      </c>
      <c r="U62" s="70" t="s">
        <v>34</v>
      </c>
      <c r="V62" s="70" t="s">
        <v>34</v>
      </c>
      <c r="W62" s="66"/>
      <c r="X62" s="26">
        <f t="shared" ref="X62" si="101">MAX(C62:V62)</f>
        <v>23</v>
      </c>
      <c r="Z62" s="218">
        <f t="shared" si="0"/>
        <v>5</v>
      </c>
    </row>
    <row r="63" spans="1:26" ht="15.6" customHeight="1" x14ac:dyDescent="0.2">
      <c r="A63" s="217"/>
      <c r="B63" s="29" t="s">
        <v>6</v>
      </c>
      <c r="C63" s="51"/>
      <c r="D63" s="52"/>
      <c r="E63" s="54" t="s">
        <v>34</v>
      </c>
      <c r="F63" s="93"/>
      <c r="G63" s="94"/>
      <c r="H63" s="95">
        <v>13.54</v>
      </c>
      <c r="I63" s="93"/>
      <c r="J63" s="94"/>
      <c r="K63" s="95">
        <v>14</v>
      </c>
      <c r="L63" s="96"/>
      <c r="M63" s="97"/>
      <c r="N63" s="194"/>
      <c r="O63" s="205" t="s">
        <v>34</v>
      </c>
      <c r="P63" s="210"/>
      <c r="Q63" s="205" t="s">
        <v>34</v>
      </c>
      <c r="R63" s="93"/>
      <c r="S63" s="95">
        <v>14.02</v>
      </c>
      <c r="T63" s="98"/>
      <c r="U63" s="99"/>
      <c r="V63" s="100" t="s">
        <v>34</v>
      </c>
      <c r="W63" s="67">
        <v>0.12</v>
      </c>
      <c r="X63" s="25"/>
      <c r="Z63" s="218" t="str">
        <f t="shared" si="0"/>
        <v>-</v>
      </c>
    </row>
    <row r="64" spans="1:26" ht="15.6" customHeight="1" x14ac:dyDescent="0.2">
      <c r="A64" s="217"/>
      <c r="B64" s="29" t="s">
        <v>7</v>
      </c>
      <c r="C64" s="53" t="s">
        <v>34</v>
      </c>
      <c r="D64" s="52"/>
      <c r="E64" s="54">
        <v>13.5</v>
      </c>
      <c r="F64" s="93"/>
      <c r="G64" s="94"/>
      <c r="H64" s="95">
        <v>13.54</v>
      </c>
      <c r="I64" s="93"/>
      <c r="J64" s="94"/>
      <c r="K64" s="95">
        <v>14</v>
      </c>
      <c r="L64" s="96"/>
      <c r="M64" s="97"/>
      <c r="N64" s="194"/>
      <c r="O64" s="205" t="s">
        <v>34</v>
      </c>
      <c r="P64" s="210"/>
      <c r="Q64" s="210"/>
      <c r="R64" s="93"/>
      <c r="S64" s="95" t="s">
        <v>34</v>
      </c>
      <c r="T64" s="98"/>
      <c r="U64" s="99"/>
      <c r="V64" s="101"/>
      <c r="W64" s="66"/>
      <c r="X64" s="27"/>
      <c r="Z64" s="218" t="str">
        <f t="shared" si="0"/>
        <v>-</v>
      </c>
    </row>
    <row r="65" spans="1:26" ht="15.6" customHeight="1" thickBot="1" x14ac:dyDescent="0.25">
      <c r="A65" s="55">
        <v>198</v>
      </c>
      <c r="B65" s="35" t="s">
        <v>9</v>
      </c>
      <c r="C65" s="56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102"/>
      <c r="V65" s="103"/>
      <c r="W65" s="68"/>
      <c r="X65" s="28"/>
      <c r="Z65" s="218" t="str">
        <f t="shared" si="0"/>
        <v>-</v>
      </c>
    </row>
    <row r="66" spans="1:26" ht="15.6" customHeight="1" x14ac:dyDescent="0.2">
      <c r="A66" s="44"/>
      <c r="B66" s="30" t="s">
        <v>3</v>
      </c>
      <c r="C66" s="45"/>
      <c r="D66" s="46" t="s">
        <v>34</v>
      </c>
      <c r="E66" s="144" t="s">
        <v>34</v>
      </c>
      <c r="F66" s="79">
        <v>0</v>
      </c>
      <c r="G66" s="80">
        <v>0</v>
      </c>
      <c r="H66" s="80">
        <v>0</v>
      </c>
      <c r="I66" s="79">
        <v>0</v>
      </c>
      <c r="J66" s="80">
        <v>1</v>
      </c>
      <c r="K66" s="80">
        <v>3</v>
      </c>
      <c r="L66" s="81" t="s">
        <v>34</v>
      </c>
      <c r="M66" s="82" t="s">
        <v>34</v>
      </c>
      <c r="N66" s="207">
        <v>0</v>
      </c>
      <c r="O66" s="208">
        <v>2</v>
      </c>
      <c r="P66" s="208">
        <v>0</v>
      </c>
      <c r="Q66" s="208">
        <v>0</v>
      </c>
      <c r="R66" s="79" t="s">
        <v>34</v>
      </c>
      <c r="S66" s="80" t="s">
        <v>34</v>
      </c>
      <c r="T66" s="83" t="s">
        <v>34</v>
      </c>
      <c r="U66" s="84" t="s">
        <v>34</v>
      </c>
      <c r="V66" s="85" t="s">
        <v>34</v>
      </c>
      <c r="W66" s="64" t="s">
        <v>8</v>
      </c>
      <c r="X66" s="24"/>
      <c r="Z66" s="218" t="str">
        <f t="shared" si="0"/>
        <v>-</v>
      </c>
    </row>
    <row r="67" spans="1:26" ht="15.6" customHeight="1" x14ac:dyDescent="0.2">
      <c r="A67" s="47">
        <v>14.27</v>
      </c>
      <c r="B67" s="31" t="s">
        <v>4</v>
      </c>
      <c r="C67" s="48" t="s">
        <v>34</v>
      </c>
      <c r="D67" s="49" t="s">
        <v>34</v>
      </c>
      <c r="E67" s="50">
        <v>0</v>
      </c>
      <c r="F67" s="86">
        <v>0</v>
      </c>
      <c r="G67" s="87">
        <v>0</v>
      </c>
      <c r="H67" s="87">
        <v>0</v>
      </c>
      <c r="I67" s="86">
        <v>4</v>
      </c>
      <c r="J67" s="87">
        <v>2</v>
      </c>
      <c r="K67" s="87">
        <v>0</v>
      </c>
      <c r="L67" s="88" t="s">
        <v>34</v>
      </c>
      <c r="M67" s="89" t="s">
        <v>34</v>
      </c>
      <c r="N67" s="190">
        <v>0</v>
      </c>
      <c r="O67" s="209">
        <v>0</v>
      </c>
      <c r="P67" s="209">
        <v>0</v>
      </c>
      <c r="Q67" s="215"/>
      <c r="R67" s="86" t="s">
        <v>34</v>
      </c>
      <c r="S67" s="87" t="s">
        <v>34</v>
      </c>
      <c r="T67" s="90" t="s">
        <v>34</v>
      </c>
      <c r="U67" s="91" t="s">
        <v>34</v>
      </c>
      <c r="V67" s="92"/>
      <c r="W67" s="65">
        <f t="shared" ref="W67" si="102">SUM(C67:V67)</f>
        <v>6</v>
      </c>
      <c r="X67" s="25"/>
      <c r="Z67" s="218" t="str">
        <f t="shared" si="0"/>
        <v>-</v>
      </c>
    </row>
    <row r="68" spans="1:26" ht="15.6" customHeight="1" x14ac:dyDescent="0.2">
      <c r="A68" s="216" t="s">
        <v>52</v>
      </c>
      <c r="B68" s="29" t="s">
        <v>5</v>
      </c>
      <c r="C68" s="48" t="str">
        <f>C67</f>
        <v>x</v>
      </c>
      <c r="D68" s="71" t="s">
        <v>34</v>
      </c>
      <c r="E68" s="75">
        <f>E67</f>
        <v>0</v>
      </c>
      <c r="F68" s="76">
        <f t="shared" ref="F68" si="103">E68-F66+F67</f>
        <v>0</v>
      </c>
      <c r="G68" s="69">
        <f t="shared" ref="G68" si="104">F68-G66+G67</f>
        <v>0</v>
      </c>
      <c r="H68" s="73">
        <f t="shared" ref="H68" si="105">G68-H66+H67</f>
        <v>0</v>
      </c>
      <c r="I68" s="76">
        <f t="shared" ref="I68" si="106">H68-I66+I67</f>
        <v>4</v>
      </c>
      <c r="J68" s="69">
        <f t="shared" ref="J68" si="107">I68-J66+J67</f>
        <v>5</v>
      </c>
      <c r="K68" s="73">
        <f t="shared" ref="K68" si="108">J68-K66+K67</f>
        <v>2</v>
      </c>
      <c r="L68" s="77" t="s">
        <v>34</v>
      </c>
      <c r="M68" s="74" t="s">
        <v>34</v>
      </c>
      <c r="N68" s="191">
        <f>K68-N66+N67</f>
        <v>2</v>
      </c>
      <c r="O68" s="204">
        <f>N68-O66+O67</f>
        <v>0</v>
      </c>
      <c r="P68" s="204">
        <f>O68-P66+P67</f>
        <v>0</v>
      </c>
      <c r="Q68" s="204">
        <f>P68-Q66+Q67</f>
        <v>0</v>
      </c>
      <c r="R68" s="76" t="s">
        <v>34</v>
      </c>
      <c r="S68" s="73" t="s">
        <v>34</v>
      </c>
      <c r="T68" s="78" t="s">
        <v>34</v>
      </c>
      <c r="U68" s="70" t="s">
        <v>34</v>
      </c>
      <c r="V68" s="70" t="s">
        <v>34</v>
      </c>
      <c r="W68" s="66"/>
      <c r="X68" s="26">
        <f t="shared" ref="X68" si="109">MAX(C68:V68)</f>
        <v>5</v>
      </c>
      <c r="Z68" s="218">
        <f t="shared" si="0"/>
        <v>0</v>
      </c>
    </row>
    <row r="69" spans="1:26" ht="15.6" customHeight="1" x14ac:dyDescent="0.2">
      <c r="A69" s="217"/>
      <c r="B69" s="29" t="s">
        <v>6</v>
      </c>
      <c r="C69" s="51"/>
      <c r="D69" s="52"/>
      <c r="E69" s="54" t="s">
        <v>34</v>
      </c>
      <c r="F69" s="93"/>
      <c r="G69" s="94"/>
      <c r="H69" s="95">
        <v>14.34</v>
      </c>
      <c r="I69" s="93"/>
      <c r="J69" s="94"/>
      <c r="K69" s="95">
        <v>14.39</v>
      </c>
      <c r="L69" s="96"/>
      <c r="M69" s="97"/>
      <c r="N69" s="194"/>
      <c r="O69" s="205">
        <v>14.44</v>
      </c>
      <c r="P69" s="210"/>
      <c r="Q69" s="205">
        <v>14.49</v>
      </c>
      <c r="R69" s="93"/>
      <c r="S69" s="95" t="s">
        <v>34</v>
      </c>
      <c r="T69" s="98"/>
      <c r="U69" s="99"/>
      <c r="V69" s="100" t="s">
        <v>34</v>
      </c>
      <c r="W69" s="67">
        <v>0.18</v>
      </c>
      <c r="X69" s="25"/>
      <c r="Z69" s="218" t="str">
        <f t="shared" si="0"/>
        <v>-</v>
      </c>
    </row>
    <row r="70" spans="1:26" ht="15.6" customHeight="1" x14ac:dyDescent="0.2">
      <c r="A70" s="217"/>
      <c r="B70" s="29" t="s">
        <v>7</v>
      </c>
      <c r="C70" s="53" t="s">
        <v>34</v>
      </c>
      <c r="D70" s="52"/>
      <c r="E70" s="54">
        <v>14.31</v>
      </c>
      <c r="F70" s="93"/>
      <c r="G70" s="94"/>
      <c r="H70" s="95">
        <v>14.34</v>
      </c>
      <c r="I70" s="93"/>
      <c r="J70" s="94"/>
      <c r="K70" s="95">
        <v>14.4</v>
      </c>
      <c r="L70" s="96"/>
      <c r="M70" s="97"/>
      <c r="N70" s="194"/>
      <c r="O70" s="205">
        <v>14.44</v>
      </c>
      <c r="P70" s="210"/>
      <c r="Q70" s="210"/>
      <c r="R70" s="93"/>
      <c r="S70" s="95" t="s">
        <v>34</v>
      </c>
      <c r="T70" s="98"/>
      <c r="U70" s="99"/>
      <c r="V70" s="101"/>
      <c r="W70" s="66"/>
      <c r="X70" s="27"/>
      <c r="Z70" s="218" t="str">
        <f t="shared" ref="Z70:Z133" si="110">IF($B69="l. wsiad.",SUM(C69:D69,R70,S69:U69),"-")</f>
        <v>-</v>
      </c>
    </row>
    <row r="71" spans="1:26" ht="15.6" customHeight="1" thickBot="1" x14ac:dyDescent="0.25">
      <c r="A71" s="55">
        <v>156</v>
      </c>
      <c r="B71" s="35" t="s">
        <v>9</v>
      </c>
      <c r="C71" s="184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102"/>
      <c r="V71" s="103"/>
      <c r="W71" s="68"/>
      <c r="X71" s="28"/>
      <c r="Z71" s="218" t="str">
        <f t="shared" si="110"/>
        <v>-</v>
      </c>
    </row>
    <row r="72" spans="1:26" ht="15.6" customHeight="1" x14ac:dyDescent="0.2">
      <c r="A72" s="44"/>
      <c r="B72" s="30" t="s">
        <v>3</v>
      </c>
      <c r="C72" s="45"/>
      <c r="D72" s="46" t="s">
        <v>34</v>
      </c>
      <c r="E72" s="144" t="s">
        <v>34</v>
      </c>
      <c r="F72" s="79">
        <v>0</v>
      </c>
      <c r="G72" s="80">
        <v>0</v>
      </c>
      <c r="H72" s="80">
        <v>0</v>
      </c>
      <c r="I72" s="79">
        <v>3</v>
      </c>
      <c r="J72" s="80">
        <v>0</v>
      </c>
      <c r="K72" s="80">
        <v>5</v>
      </c>
      <c r="L72" s="81" t="s">
        <v>34</v>
      </c>
      <c r="M72" s="82" t="s">
        <v>34</v>
      </c>
      <c r="N72" s="207" t="s">
        <v>34</v>
      </c>
      <c r="O72" s="208" t="s">
        <v>34</v>
      </c>
      <c r="P72" s="208" t="s">
        <v>34</v>
      </c>
      <c r="Q72" s="208" t="s">
        <v>34</v>
      </c>
      <c r="R72" s="79">
        <v>3</v>
      </c>
      <c r="S72" s="80">
        <v>2</v>
      </c>
      <c r="T72" s="83">
        <v>1</v>
      </c>
      <c r="U72" s="84">
        <v>0</v>
      </c>
      <c r="V72" s="85">
        <v>1</v>
      </c>
      <c r="W72" s="64" t="s">
        <v>8</v>
      </c>
      <c r="X72" s="24"/>
      <c r="Z72" s="218" t="str">
        <f t="shared" si="110"/>
        <v>-</v>
      </c>
    </row>
    <row r="73" spans="1:26" ht="15.6" customHeight="1" x14ac:dyDescent="0.2">
      <c r="A73" s="47">
        <v>14.48</v>
      </c>
      <c r="B73" s="31" t="s">
        <v>4</v>
      </c>
      <c r="C73" s="48" t="s">
        <v>34</v>
      </c>
      <c r="D73" s="49" t="s">
        <v>34</v>
      </c>
      <c r="E73" s="50">
        <v>3</v>
      </c>
      <c r="F73" s="86">
        <v>3</v>
      </c>
      <c r="G73" s="87">
        <v>2</v>
      </c>
      <c r="H73" s="87">
        <v>3</v>
      </c>
      <c r="I73" s="86">
        <v>0</v>
      </c>
      <c r="J73" s="87">
        <v>2</v>
      </c>
      <c r="K73" s="87">
        <v>0</v>
      </c>
      <c r="L73" s="88" t="s">
        <v>34</v>
      </c>
      <c r="M73" s="89" t="s">
        <v>34</v>
      </c>
      <c r="N73" s="190" t="s">
        <v>34</v>
      </c>
      <c r="O73" s="209" t="s">
        <v>34</v>
      </c>
      <c r="P73" s="209" t="s">
        <v>34</v>
      </c>
      <c r="Q73" s="215"/>
      <c r="R73" s="86">
        <v>1</v>
      </c>
      <c r="S73" s="87">
        <v>1</v>
      </c>
      <c r="T73" s="90">
        <v>0</v>
      </c>
      <c r="U73" s="91">
        <v>0</v>
      </c>
      <c r="V73" s="92"/>
      <c r="W73" s="65">
        <f t="shared" ref="W73" si="111">SUM(C73:V73)</f>
        <v>15</v>
      </c>
      <c r="X73" s="25"/>
      <c r="Z73" s="218" t="str">
        <f t="shared" si="110"/>
        <v>-</v>
      </c>
    </row>
    <row r="74" spans="1:26" ht="15.6" customHeight="1" x14ac:dyDescent="0.2">
      <c r="A74" s="216" t="s">
        <v>38</v>
      </c>
      <c r="B74" s="29" t="s">
        <v>5</v>
      </c>
      <c r="C74" s="48" t="str">
        <f>C73</f>
        <v>x</v>
      </c>
      <c r="D74" s="71" t="s">
        <v>34</v>
      </c>
      <c r="E74" s="75">
        <f>E73</f>
        <v>3</v>
      </c>
      <c r="F74" s="76">
        <f t="shared" ref="F74" si="112">E74-F72+F73</f>
        <v>6</v>
      </c>
      <c r="G74" s="69">
        <f t="shared" ref="G74" si="113">F74-G72+G73</f>
        <v>8</v>
      </c>
      <c r="H74" s="73">
        <f t="shared" ref="H74" si="114">G74-H72+H73</f>
        <v>11</v>
      </c>
      <c r="I74" s="76">
        <f t="shared" ref="I74" si="115">H74-I72+I73</f>
        <v>8</v>
      </c>
      <c r="J74" s="69">
        <f t="shared" ref="J74" si="116">I74-J72+J73</f>
        <v>10</v>
      </c>
      <c r="K74" s="73">
        <f t="shared" ref="K74" si="117">J74-K72+K73</f>
        <v>5</v>
      </c>
      <c r="L74" s="77" t="s">
        <v>34</v>
      </c>
      <c r="M74" s="74" t="s">
        <v>34</v>
      </c>
      <c r="N74" s="191" t="s">
        <v>34</v>
      </c>
      <c r="O74" s="204" t="s">
        <v>34</v>
      </c>
      <c r="P74" s="204" t="s">
        <v>34</v>
      </c>
      <c r="Q74" s="204" t="s">
        <v>34</v>
      </c>
      <c r="R74" s="76">
        <f t="shared" ref="R74" si="118">K74-R72+R73</f>
        <v>3</v>
      </c>
      <c r="S74" s="73">
        <f t="shared" ref="S74" si="119">R74-S72+S73</f>
        <v>2</v>
      </c>
      <c r="T74" s="78">
        <f t="shared" ref="T74" si="120">S74-T72+T73</f>
        <v>1</v>
      </c>
      <c r="U74" s="70">
        <f t="shared" ref="U74" si="121">T74-U72+U73</f>
        <v>1</v>
      </c>
      <c r="V74" s="70">
        <f t="shared" ref="V74" si="122">U74-V72+V73</f>
        <v>0</v>
      </c>
      <c r="W74" s="66"/>
      <c r="X74" s="26">
        <f t="shared" ref="X74" si="123">MAX(C74:V74)</f>
        <v>11</v>
      </c>
      <c r="Z74" s="218">
        <f t="shared" si="110"/>
        <v>4</v>
      </c>
    </row>
    <row r="75" spans="1:26" ht="15.6" customHeight="1" x14ac:dyDescent="0.2">
      <c r="A75" s="217"/>
      <c r="B75" s="29" t="s">
        <v>6</v>
      </c>
      <c r="C75" s="51"/>
      <c r="D75" s="52"/>
      <c r="E75" s="54" t="s">
        <v>34</v>
      </c>
      <c r="F75" s="93"/>
      <c r="G75" s="94"/>
      <c r="H75" s="95">
        <v>14.52</v>
      </c>
      <c r="I75" s="93"/>
      <c r="J75" s="94"/>
      <c r="K75" s="95">
        <v>14.56</v>
      </c>
      <c r="L75" s="96"/>
      <c r="M75" s="97"/>
      <c r="N75" s="194"/>
      <c r="O75" s="205" t="s">
        <v>34</v>
      </c>
      <c r="P75" s="210"/>
      <c r="Q75" s="205" t="s">
        <v>34</v>
      </c>
      <c r="R75" s="93"/>
      <c r="S75" s="95">
        <v>15</v>
      </c>
      <c r="T75" s="98"/>
      <c r="U75" s="99"/>
      <c r="V75" s="100">
        <v>15.03</v>
      </c>
      <c r="W75" s="67">
        <v>0.15</v>
      </c>
      <c r="X75" s="25"/>
      <c r="Z75" s="218" t="str">
        <f t="shared" si="110"/>
        <v>-</v>
      </c>
    </row>
    <row r="76" spans="1:26" ht="15.6" customHeight="1" x14ac:dyDescent="0.2">
      <c r="A76" s="217"/>
      <c r="B76" s="29" t="s">
        <v>7</v>
      </c>
      <c r="C76" s="53" t="s">
        <v>34</v>
      </c>
      <c r="D76" s="52"/>
      <c r="E76" s="54">
        <v>14.48</v>
      </c>
      <c r="F76" s="93"/>
      <c r="G76" s="94"/>
      <c r="H76" s="95">
        <v>14.52</v>
      </c>
      <c r="I76" s="93"/>
      <c r="J76" s="94"/>
      <c r="K76" s="95">
        <v>14.57</v>
      </c>
      <c r="L76" s="96"/>
      <c r="M76" s="97"/>
      <c r="N76" s="194"/>
      <c r="O76" s="205" t="s">
        <v>34</v>
      </c>
      <c r="P76" s="210"/>
      <c r="Q76" s="210"/>
      <c r="R76" s="93"/>
      <c r="S76" s="95">
        <v>15.01</v>
      </c>
      <c r="T76" s="98"/>
      <c r="U76" s="99"/>
      <c r="V76" s="101"/>
      <c r="W76" s="66"/>
      <c r="X76" s="27"/>
      <c r="Z76" s="218" t="str">
        <f t="shared" si="110"/>
        <v>-</v>
      </c>
    </row>
    <row r="77" spans="1:26" ht="15.6" customHeight="1" thickBot="1" x14ac:dyDescent="0.25">
      <c r="A77" s="55">
        <v>174</v>
      </c>
      <c r="B77" s="35" t="s">
        <v>9</v>
      </c>
      <c r="C77" s="184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102"/>
      <c r="V77" s="103"/>
      <c r="W77" s="68"/>
      <c r="X77" s="28"/>
      <c r="Z77" s="218" t="str">
        <f t="shared" si="110"/>
        <v>-</v>
      </c>
    </row>
    <row r="78" spans="1:26" ht="15.6" customHeight="1" x14ac:dyDescent="0.2">
      <c r="A78" s="44"/>
      <c r="B78" s="30" t="s">
        <v>3</v>
      </c>
      <c r="C78" s="45"/>
      <c r="D78" s="46" t="s">
        <v>34</v>
      </c>
      <c r="E78" s="144" t="s">
        <v>34</v>
      </c>
      <c r="F78" s="79">
        <v>0</v>
      </c>
      <c r="G78" s="80">
        <v>0</v>
      </c>
      <c r="H78" s="80">
        <v>0</v>
      </c>
      <c r="I78" s="79">
        <v>0</v>
      </c>
      <c r="J78" s="80">
        <v>0</v>
      </c>
      <c r="K78" s="80">
        <v>1</v>
      </c>
      <c r="L78" s="81" t="s">
        <v>34</v>
      </c>
      <c r="M78" s="82" t="s">
        <v>34</v>
      </c>
      <c r="N78" s="207" t="s">
        <v>34</v>
      </c>
      <c r="O78" s="208" t="s">
        <v>34</v>
      </c>
      <c r="P78" s="208" t="s">
        <v>34</v>
      </c>
      <c r="Q78" s="208" t="s">
        <v>34</v>
      </c>
      <c r="R78" s="79">
        <v>1</v>
      </c>
      <c r="S78" s="80">
        <v>5</v>
      </c>
      <c r="T78" s="83" t="s">
        <v>34</v>
      </c>
      <c r="U78" s="84" t="s">
        <v>34</v>
      </c>
      <c r="V78" s="85" t="s">
        <v>34</v>
      </c>
      <c r="W78" s="64" t="s">
        <v>8</v>
      </c>
      <c r="X78" s="24"/>
      <c r="Z78" s="218" t="str">
        <f t="shared" si="110"/>
        <v>-</v>
      </c>
    </row>
    <row r="79" spans="1:26" ht="15.6" customHeight="1" x14ac:dyDescent="0.2">
      <c r="A79" s="195">
        <v>15.22</v>
      </c>
      <c r="B79" s="31" t="s">
        <v>4</v>
      </c>
      <c r="C79" s="48" t="s">
        <v>34</v>
      </c>
      <c r="D79" s="49" t="s">
        <v>34</v>
      </c>
      <c r="E79" s="50">
        <v>3</v>
      </c>
      <c r="F79" s="86">
        <v>0</v>
      </c>
      <c r="G79" s="87">
        <v>0</v>
      </c>
      <c r="H79" s="87">
        <v>1</v>
      </c>
      <c r="I79" s="86">
        <v>0</v>
      </c>
      <c r="J79" s="87">
        <v>2</v>
      </c>
      <c r="K79" s="87">
        <v>0</v>
      </c>
      <c r="L79" s="88" t="s">
        <v>34</v>
      </c>
      <c r="M79" s="89" t="s">
        <v>34</v>
      </c>
      <c r="N79" s="190" t="s">
        <v>34</v>
      </c>
      <c r="O79" s="209" t="s">
        <v>34</v>
      </c>
      <c r="P79" s="209" t="s">
        <v>34</v>
      </c>
      <c r="Q79" s="215"/>
      <c r="R79" s="86">
        <v>1</v>
      </c>
      <c r="S79" s="87" t="s">
        <v>34</v>
      </c>
      <c r="T79" s="90" t="s">
        <v>34</v>
      </c>
      <c r="U79" s="91" t="s">
        <v>34</v>
      </c>
      <c r="V79" s="92"/>
      <c r="W79" s="65">
        <f t="shared" ref="W79" si="124">SUM(C79:V79)</f>
        <v>7</v>
      </c>
      <c r="X79" s="25"/>
      <c r="Z79" s="218" t="str">
        <f t="shared" si="110"/>
        <v>-</v>
      </c>
    </row>
    <row r="80" spans="1:26" ht="15.6" customHeight="1" x14ac:dyDescent="0.2">
      <c r="A80" s="216" t="s">
        <v>38</v>
      </c>
      <c r="B80" s="29" t="s">
        <v>5</v>
      </c>
      <c r="C80" s="48" t="str">
        <f>C79</f>
        <v>x</v>
      </c>
      <c r="D80" s="71" t="s">
        <v>34</v>
      </c>
      <c r="E80" s="75">
        <f>E79</f>
        <v>3</v>
      </c>
      <c r="F80" s="76">
        <f t="shared" ref="F80" si="125">E80-F78+F79</f>
        <v>3</v>
      </c>
      <c r="G80" s="69">
        <f t="shared" ref="G80" si="126">F80-G78+G79</f>
        <v>3</v>
      </c>
      <c r="H80" s="73">
        <f t="shared" ref="H80" si="127">G80-H78+H79</f>
        <v>4</v>
      </c>
      <c r="I80" s="76">
        <f t="shared" ref="I80" si="128">H80-I78+I79</f>
        <v>4</v>
      </c>
      <c r="J80" s="69">
        <f t="shared" ref="J80" si="129">I80-J78+J79</f>
        <v>6</v>
      </c>
      <c r="K80" s="73">
        <f t="shared" ref="K80" si="130">J80-K78+K79</f>
        <v>5</v>
      </c>
      <c r="L80" s="77" t="s">
        <v>34</v>
      </c>
      <c r="M80" s="74" t="s">
        <v>34</v>
      </c>
      <c r="N80" s="191" t="s">
        <v>34</v>
      </c>
      <c r="O80" s="204" t="s">
        <v>34</v>
      </c>
      <c r="P80" s="204" t="s">
        <v>34</v>
      </c>
      <c r="Q80" s="204" t="s">
        <v>34</v>
      </c>
      <c r="R80" s="76">
        <f t="shared" ref="R80" si="131">K80-R78+R79</f>
        <v>5</v>
      </c>
      <c r="S80" s="73">
        <f>R80-S78</f>
        <v>0</v>
      </c>
      <c r="T80" s="78" t="s">
        <v>34</v>
      </c>
      <c r="U80" s="70" t="s">
        <v>34</v>
      </c>
      <c r="V80" s="70" t="s">
        <v>34</v>
      </c>
      <c r="W80" s="66"/>
      <c r="X80" s="26">
        <f t="shared" ref="X80" si="132">MAX(C80:V80)</f>
        <v>6</v>
      </c>
      <c r="Z80" s="218">
        <f t="shared" si="110"/>
        <v>5</v>
      </c>
    </row>
    <row r="81" spans="1:26" ht="15.6" customHeight="1" x14ac:dyDescent="0.2">
      <c r="A81" s="217"/>
      <c r="B81" s="29" t="s">
        <v>6</v>
      </c>
      <c r="C81" s="51"/>
      <c r="D81" s="52"/>
      <c r="E81" s="54" t="s">
        <v>34</v>
      </c>
      <c r="F81" s="93"/>
      <c r="G81" s="94"/>
      <c r="H81" s="95">
        <v>15.3</v>
      </c>
      <c r="I81" s="93"/>
      <c r="J81" s="94"/>
      <c r="K81" s="95">
        <v>15.38</v>
      </c>
      <c r="L81" s="96"/>
      <c r="M81" s="97"/>
      <c r="N81" s="194"/>
      <c r="O81" s="205" t="s">
        <v>34</v>
      </c>
      <c r="P81" s="210"/>
      <c r="Q81" s="205" t="s">
        <v>34</v>
      </c>
      <c r="R81" s="93"/>
      <c r="S81" s="95">
        <v>15.42</v>
      </c>
      <c r="T81" s="98"/>
      <c r="U81" s="99"/>
      <c r="V81" s="100" t="s">
        <v>34</v>
      </c>
      <c r="W81" s="67">
        <v>0.16</v>
      </c>
      <c r="X81" s="25"/>
      <c r="Z81" s="218" t="str">
        <f t="shared" si="110"/>
        <v>-</v>
      </c>
    </row>
    <row r="82" spans="1:26" ht="15.6" customHeight="1" x14ac:dyDescent="0.2">
      <c r="A82" s="217"/>
      <c r="B82" s="29" t="s">
        <v>7</v>
      </c>
      <c r="C82" s="53" t="s">
        <v>34</v>
      </c>
      <c r="D82" s="52"/>
      <c r="E82" s="54">
        <v>15.26</v>
      </c>
      <c r="F82" s="93"/>
      <c r="G82" s="94"/>
      <c r="H82" s="95">
        <v>15.31</v>
      </c>
      <c r="I82" s="93"/>
      <c r="J82" s="94"/>
      <c r="K82" s="95">
        <v>15.38</v>
      </c>
      <c r="L82" s="96"/>
      <c r="M82" s="97"/>
      <c r="N82" s="194"/>
      <c r="O82" s="205" t="s">
        <v>34</v>
      </c>
      <c r="P82" s="210"/>
      <c r="Q82" s="210"/>
      <c r="R82" s="93"/>
      <c r="S82" s="95" t="s">
        <v>34</v>
      </c>
      <c r="T82" s="98"/>
      <c r="U82" s="99"/>
      <c r="V82" s="101"/>
      <c r="W82" s="66"/>
      <c r="X82" s="27"/>
      <c r="Z82" s="218" t="str">
        <f t="shared" si="110"/>
        <v>-</v>
      </c>
    </row>
    <row r="83" spans="1:26" ht="15.6" customHeight="1" thickBot="1" x14ac:dyDescent="0.25">
      <c r="A83" s="55">
        <v>174</v>
      </c>
      <c r="B83" s="35" t="s">
        <v>9</v>
      </c>
      <c r="C83" s="184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102"/>
      <c r="V83" s="103"/>
      <c r="W83" s="68"/>
      <c r="X83" s="28"/>
      <c r="Z83" s="218" t="str">
        <f t="shared" si="110"/>
        <v>-</v>
      </c>
    </row>
    <row r="84" spans="1:26" ht="15.6" customHeight="1" x14ac:dyDescent="0.2">
      <c r="A84" s="44"/>
      <c r="B84" s="30" t="s">
        <v>3</v>
      </c>
      <c r="C84" s="45"/>
      <c r="D84" s="46" t="s">
        <v>34</v>
      </c>
      <c r="E84" s="144" t="s">
        <v>34</v>
      </c>
      <c r="F84" s="79">
        <v>0</v>
      </c>
      <c r="G84" s="80">
        <v>0</v>
      </c>
      <c r="H84" s="80">
        <v>0</v>
      </c>
      <c r="I84" s="79">
        <v>5</v>
      </c>
      <c r="J84" s="80">
        <v>2</v>
      </c>
      <c r="K84" s="80">
        <v>5</v>
      </c>
      <c r="L84" s="81" t="s">
        <v>34</v>
      </c>
      <c r="M84" s="82" t="s">
        <v>34</v>
      </c>
      <c r="N84" s="207" t="s">
        <v>34</v>
      </c>
      <c r="O84" s="208" t="s">
        <v>34</v>
      </c>
      <c r="P84" s="208" t="s">
        <v>34</v>
      </c>
      <c r="Q84" s="208" t="s">
        <v>34</v>
      </c>
      <c r="R84" s="79">
        <v>0</v>
      </c>
      <c r="S84" s="80">
        <v>2</v>
      </c>
      <c r="T84" s="83">
        <v>0</v>
      </c>
      <c r="U84" s="84">
        <v>0</v>
      </c>
      <c r="V84" s="85">
        <v>4</v>
      </c>
      <c r="W84" s="64" t="s">
        <v>8</v>
      </c>
      <c r="X84" s="24"/>
      <c r="Z84" s="218" t="str">
        <f t="shared" si="110"/>
        <v>-</v>
      </c>
    </row>
    <row r="85" spans="1:26" ht="15.6" customHeight="1" x14ac:dyDescent="0.2">
      <c r="A85" s="195">
        <v>15.56</v>
      </c>
      <c r="B85" s="31" t="s">
        <v>4</v>
      </c>
      <c r="C85" s="48" t="s">
        <v>34</v>
      </c>
      <c r="D85" s="49" t="s">
        <v>34</v>
      </c>
      <c r="E85" s="50">
        <v>9</v>
      </c>
      <c r="F85" s="86">
        <v>1</v>
      </c>
      <c r="G85" s="87">
        <v>0</v>
      </c>
      <c r="H85" s="87">
        <v>0</v>
      </c>
      <c r="I85" s="86">
        <v>1</v>
      </c>
      <c r="J85" s="87">
        <v>4</v>
      </c>
      <c r="K85" s="87">
        <v>2</v>
      </c>
      <c r="L85" s="88" t="s">
        <v>34</v>
      </c>
      <c r="M85" s="89" t="s">
        <v>34</v>
      </c>
      <c r="N85" s="190" t="s">
        <v>34</v>
      </c>
      <c r="O85" s="209" t="s">
        <v>34</v>
      </c>
      <c r="P85" s="209" t="s">
        <v>34</v>
      </c>
      <c r="Q85" s="215"/>
      <c r="R85" s="86">
        <v>1</v>
      </c>
      <c r="S85" s="87">
        <v>0</v>
      </c>
      <c r="T85" s="90">
        <v>0</v>
      </c>
      <c r="U85" s="91">
        <v>0</v>
      </c>
      <c r="V85" s="92"/>
      <c r="W85" s="65">
        <f t="shared" ref="W85" si="133">SUM(C85:V85)</f>
        <v>18</v>
      </c>
      <c r="X85" s="25"/>
      <c r="Z85" s="218" t="str">
        <f t="shared" si="110"/>
        <v>-</v>
      </c>
    </row>
    <row r="86" spans="1:26" ht="15.6" customHeight="1" x14ac:dyDescent="0.2">
      <c r="A86" s="216" t="s">
        <v>40</v>
      </c>
      <c r="B86" s="29" t="s">
        <v>5</v>
      </c>
      <c r="C86" s="48" t="str">
        <f>C85</f>
        <v>x</v>
      </c>
      <c r="D86" s="71" t="s">
        <v>34</v>
      </c>
      <c r="E86" s="75">
        <f>E85</f>
        <v>9</v>
      </c>
      <c r="F86" s="76">
        <f t="shared" ref="F86" si="134">E86-F84+F85</f>
        <v>10</v>
      </c>
      <c r="G86" s="69">
        <f t="shared" ref="G86" si="135">F86-G84+G85</f>
        <v>10</v>
      </c>
      <c r="H86" s="73">
        <f t="shared" ref="H86" si="136">G86-H84+H85</f>
        <v>10</v>
      </c>
      <c r="I86" s="76">
        <f t="shared" ref="I86" si="137">H86-I84+I85</f>
        <v>6</v>
      </c>
      <c r="J86" s="69">
        <f t="shared" ref="J86" si="138">I86-J84+J85</f>
        <v>8</v>
      </c>
      <c r="K86" s="73">
        <f t="shared" ref="K86" si="139">J86-K84+K85</f>
        <v>5</v>
      </c>
      <c r="L86" s="77" t="s">
        <v>34</v>
      </c>
      <c r="M86" s="74" t="s">
        <v>34</v>
      </c>
      <c r="N86" s="191" t="s">
        <v>34</v>
      </c>
      <c r="O86" s="204" t="s">
        <v>34</v>
      </c>
      <c r="P86" s="204" t="s">
        <v>34</v>
      </c>
      <c r="Q86" s="204" t="s">
        <v>34</v>
      </c>
      <c r="R86" s="76">
        <f t="shared" ref="R86" si="140">K86-R84+R85</f>
        <v>6</v>
      </c>
      <c r="S86" s="73">
        <f t="shared" ref="S86" si="141">R86-S84+S85</f>
        <v>4</v>
      </c>
      <c r="T86" s="78">
        <f t="shared" ref="T86" si="142">S86-T84+T85</f>
        <v>4</v>
      </c>
      <c r="U86" s="70">
        <f t="shared" ref="U86" si="143">T86-U84+U85</f>
        <v>4</v>
      </c>
      <c r="V86" s="70">
        <f t="shared" ref="V86" si="144">U86-V84+V85</f>
        <v>0</v>
      </c>
      <c r="W86" s="66"/>
      <c r="X86" s="26">
        <f t="shared" ref="X86" si="145">MAX(C86:V86)</f>
        <v>10</v>
      </c>
      <c r="Z86" s="218">
        <f t="shared" si="110"/>
        <v>6</v>
      </c>
    </row>
    <row r="87" spans="1:26" ht="15.6" customHeight="1" x14ac:dyDescent="0.2">
      <c r="A87" s="217"/>
      <c r="B87" s="29" t="s">
        <v>6</v>
      </c>
      <c r="C87" s="51"/>
      <c r="D87" s="52"/>
      <c r="E87" s="54" t="s">
        <v>34</v>
      </c>
      <c r="F87" s="93"/>
      <c r="G87" s="94"/>
      <c r="H87" s="95">
        <v>16.04</v>
      </c>
      <c r="I87" s="93"/>
      <c r="J87" s="94"/>
      <c r="K87" s="95">
        <v>16.079999999999998</v>
      </c>
      <c r="L87" s="96"/>
      <c r="M87" s="97"/>
      <c r="N87" s="194"/>
      <c r="O87" s="205" t="s">
        <v>34</v>
      </c>
      <c r="P87" s="210"/>
      <c r="Q87" s="205" t="s">
        <v>34</v>
      </c>
      <c r="R87" s="93"/>
      <c r="S87" s="95">
        <v>16.13</v>
      </c>
      <c r="T87" s="98"/>
      <c r="U87" s="99"/>
      <c r="V87" s="100">
        <v>16.16</v>
      </c>
      <c r="W87" s="67">
        <v>0.17</v>
      </c>
      <c r="X87" s="25"/>
      <c r="Z87" s="218" t="str">
        <f t="shared" si="110"/>
        <v>-</v>
      </c>
    </row>
    <row r="88" spans="1:26" ht="15.6" customHeight="1" x14ac:dyDescent="0.2">
      <c r="A88" s="217"/>
      <c r="B88" s="29" t="s">
        <v>7</v>
      </c>
      <c r="C88" s="53" t="s">
        <v>34</v>
      </c>
      <c r="D88" s="52"/>
      <c r="E88" s="54">
        <v>15.59</v>
      </c>
      <c r="F88" s="93"/>
      <c r="G88" s="94"/>
      <c r="H88" s="95">
        <v>16.04</v>
      </c>
      <c r="I88" s="93"/>
      <c r="J88" s="94"/>
      <c r="K88" s="95">
        <v>16.079999999999998</v>
      </c>
      <c r="L88" s="96"/>
      <c r="M88" s="97"/>
      <c r="N88" s="194"/>
      <c r="O88" s="205" t="s">
        <v>34</v>
      </c>
      <c r="P88" s="210"/>
      <c r="Q88" s="210"/>
      <c r="R88" s="93"/>
      <c r="S88" s="95">
        <v>16.14</v>
      </c>
      <c r="T88" s="98"/>
      <c r="U88" s="99"/>
      <c r="V88" s="101"/>
      <c r="W88" s="66"/>
      <c r="X88" s="27"/>
      <c r="Z88" s="218" t="str">
        <f t="shared" si="110"/>
        <v>-</v>
      </c>
    </row>
    <row r="89" spans="1:26" ht="15.6" customHeight="1" thickBot="1" x14ac:dyDescent="0.25">
      <c r="A89" s="55">
        <v>174</v>
      </c>
      <c r="B89" s="35" t="s">
        <v>9</v>
      </c>
      <c r="C89" s="184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102"/>
      <c r="V89" s="103"/>
      <c r="W89" s="68"/>
      <c r="X89" s="28"/>
      <c r="Z89" s="218" t="str">
        <f t="shared" si="110"/>
        <v>-</v>
      </c>
    </row>
    <row r="90" spans="1:26" ht="15.6" customHeight="1" x14ac:dyDescent="0.2">
      <c r="A90" s="44"/>
      <c r="B90" s="30" t="s">
        <v>3</v>
      </c>
      <c r="C90" s="45"/>
      <c r="D90" s="46" t="s">
        <v>34</v>
      </c>
      <c r="E90" s="144" t="s">
        <v>34</v>
      </c>
      <c r="F90" s="79">
        <v>0</v>
      </c>
      <c r="G90" s="80">
        <v>1</v>
      </c>
      <c r="H90" s="80">
        <v>1</v>
      </c>
      <c r="I90" s="79">
        <v>5</v>
      </c>
      <c r="J90" s="80">
        <v>0</v>
      </c>
      <c r="K90" s="80">
        <v>5</v>
      </c>
      <c r="L90" s="81" t="s">
        <v>34</v>
      </c>
      <c r="M90" s="82" t="s">
        <v>34</v>
      </c>
      <c r="N90" s="207" t="s">
        <v>34</v>
      </c>
      <c r="O90" s="208" t="s">
        <v>34</v>
      </c>
      <c r="P90" s="208" t="s">
        <v>34</v>
      </c>
      <c r="Q90" s="208" t="s">
        <v>34</v>
      </c>
      <c r="R90" s="79">
        <v>2</v>
      </c>
      <c r="S90" s="80">
        <v>1</v>
      </c>
      <c r="T90" s="83" t="s">
        <v>34</v>
      </c>
      <c r="U90" s="84" t="s">
        <v>34</v>
      </c>
      <c r="V90" s="85" t="s">
        <v>34</v>
      </c>
      <c r="W90" s="64" t="s">
        <v>8</v>
      </c>
      <c r="X90" s="24"/>
      <c r="Z90" s="218" t="str">
        <f t="shared" si="110"/>
        <v>-</v>
      </c>
    </row>
    <row r="91" spans="1:26" ht="15.6" customHeight="1" x14ac:dyDescent="0.2">
      <c r="A91" s="195">
        <v>16.399999999999999</v>
      </c>
      <c r="B91" s="31" t="s">
        <v>4</v>
      </c>
      <c r="C91" s="48" t="s">
        <v>34</v>
      </c>
      <c r="D91" s="49" t="s">
        <v>34</v>
      </c>
      <c r="E91" s="50">
        <v>7</v>
      </c>
      <c r="F91" s="86">
        <v>2</v>
      </c>
      <c r="G91" s="87">
        <v>1</v>
      </c>
      <c r="H91" s="87">
        <v>1</v>
      </c>
      <c r="I91" s="86">
        <v>0</v>
      </c>
      <c r="J91" s="87">
        <v>4</v>
      </c>
      <c r="K91" s="87">
        <v>0</v>
      </c>
      <c r="L91" s="88" t="s">
        <v>34</v>
      </c>
      <c r="M91" s="89" t="s">
        <v>34</v>
      </c>
      <c r="N91" s="190" t="s">
        <v>34</v>
      </c>
      <c r="O91" s="209" t="s">
        <v>34</v>
      </c>
      <c r="P91" s="209" t="s">
        <v>34</v>
      </c>
      <c r="Q91" s="215"/>
      <c r="R91" s="86">
        <v>0</v>
      </c>
      <c r="S91" s="87" t="s">
        <v>34</v>
      </c>
      <c r="T91" s="90" t="s">
        <v>34</v>
      </c>
      <c r="U91" s="91" t="s">
        <v>34</v>
      </c>
      <c r="V91" s="92"/>
      <c r="W91" s="65">
        <f t="shared" ref="W91" si="146">SUM(C91:V91)</f>
        <v>15</v>
      </c>
      <c r="X91" s="25"/>
      <c r="Z91" s="218" t="str">
        <f t="shared" si="110"/>
        <v>-</v>
      </c>
    </row>
    <row r="92" spans="1:26" ht="15.6" customHeight="1" x14ac:dyDescent="0.2">
      <c r="A92" s="216" t="s">
        <v>38</v>
      </c>
      <c r="B92" s="29" t="s">
        <v>5</v>
      </c>
      <c r="C92" s="48" t="str">
        <f>C91</f>
        <v>x</v>
      </c>
      <c r="D92" s="71" t="s">
        <v>34</v>
      </c>
      <c r="E92" s="75">
        <f>E91</f>
        <v>7</v>
      </c>
      <c r="F92" s="76">
        <f t="shared" ref="F92" si="147">E92-F90+F91</f>
        <v>9</v>
      </c>
      <c r="G92" s="69">
        <f t="shared" ref="G92" si="148">F92-G90+G91</f>
        <v>9</v>
      </c>
      <c r="H92" s="73">
        <f t="shared" ref="H92" si="149">G92-H90+H91</f>
        <v>9</v>
      </c>
      <c r="I92" s="76">
        <f t="shared" ref="I92" si="150">H92-I90+I91</f>
        <v>4</v>
      </c>
      <c r="J92" s="69">
        <f t="shared" ref="J92" si="151">I92-J90+J91</f>
        <v>8</v>
      </c>
      <c r="K92" s="73">
        <f t="shared" ref="K92" si="152">J92-K90+K91</f>
        <v>3</v>
      </c>
      <c r="L92" s="77" t="s">
        <v>34</v>
      </c>
      <c r="M92" s="74" t="s">
        <v>34</v>
      </c>
      <c r="N92" s="191" t="s">
        <v>34</v>
      </c>
      <c r="O92" s="204" t="s">
        <v>34</v>
      </c>
      <c r="P92" s="204" t="s">
        <v>34</v>
      </c>
      <c r="Q92" s="204" t="s">
        <v>34</v>
      </c>
      <c r="R92" s="76">
        <f t="shared" ref="R92" si="153">K92-R90+R91</f>
        <v>1</v>
      </c>
      <c r="S92" s="73">
        <f>R92-S90</f>
        <v>0</v>
      </c>
      <c r="T92" s="78" t="s">
        <v>34</v>
      </c>
      <c r="U92" s="70" t="s">
        <v>34</v>
      </c>
      <c r="V92" s="70" t="s">
        <v>34</v>
      </c>
      <c r="W92" s="66"/>
      <c r="X92" s="26">
        <f t="shared" ref="X92" si="154">MAX(C92:V92)</f>
        <v>9</v>
      </c>
      <c r="Z92" s="218">
        <f t="shared" si="110"/>
        <v>1</v>
      </c>
    </row>
    <row r="93" spans="1:26" ht="15.6" customHeight="1" x14ac:dyDescent="0.2">
      <c r="A93" s="217"/>
      <c r="B93" s="29" t="s">
        <v>6</v>
      </c>
      <c r="C93" s="51"/>
      <c r="D93" s="52"/>
      <c r="E93" s="54" t="s">
        <v>34</v>
      </c>
      <c r="F93" s="93"/>
      <c r="G93" s="94"/>
      <c r="H93" s="95">
        <v>16.43</v>
      </c>
      <c r="I93" s="93"/>
      <c r="J93" s="94"/>
      <c r="K93" s="95">
        <v>16.489999999999998</v>
      </c>
      <c r="L93" s="96"/>
      <c r="M93" s="97"/>
      <c r="N93" s="194"/>
      <c r="O93" s="205" t="s">
        <v>34</v>
      </c>
      <c r="P93" s="210"/>
      <c r="Q93" s="205" t="s">
        <v>34</v>
      </c>
      <c r="R93" s="93"/>
      <c r="S93" s="95">
        <v>16.55</v>
      </c>
      <c r="T93" s="98"/>
      <c r="U93" s="99"/>
      <c r="V93" s="100" t="s">
        <v>34</v>
      </c>
      <c r="W93" s="67">
        <v>0.15</v>
      </c>
      <c r="X93" s="25"/>
      <c r="Z93" s="218" t="str">
        <f t="shared" si="110"/>
        <v>-</v>
      </c>
    </row>
    <row r="94" spans="1:26" ht="15.6" customHeight="1" x14ac:dyDescent="0.2">
      <c r="A94" s="217"/>
      <c r="B94" s="29" t="s">
        <v>7</v>
      </c>
      <c r="C94" s="53" t="s">
        <v>34</v>
      </c>
      <c r="D94" s="52"/>
      <c r="E94" s="54">
        <v>16.399999999999999</v>
      </c>
      <c r="F94" s="93"/>
      <c r="G94" s="94"/>
      <c r="H94" s="95">
        <v>16.43</v>
      </c>
      <c r="I94" s="93"/>
      <c r="J94" s="94"/>
      <c r="K94" s="95">
        <v>16.5</v>
      </c>
      <c r="L94" s="96"/>
      <c r="M94" s="97"/>
      <c r="N94" s="194"/>
      <c r="O94" s="205" t="s">
        <v>34</v>
      </c>
      <c r="P94" s="210"/>
      <c r="Q94" s="210"/>
      <c r="R94" s="93"/>
      <c r="S94" s="95" t="s">
        <v>34</v>
      </c>
      <c r="T94" s="98"/>
      <c r="U94" s="99"/>
      <c r="V94" s="101"/>
      <c r="W94" s="66"/>
      <c r="X94" s="27"/>
      <c r="Z94" s="218" t="str">
        <f t="shared" si="110"/>
        <v>-</v>
      </c>
    </row>
    <row r="95" spans="1:26" ht="15.6" customHeight="1" thickBot="1" x14ac:dyDescent="0.25">
      <c r="A95" s="55">
        <v>174</v>
      </c>
      <c r="B95" s="35" t="s">
        <v>9</v>
      </c>
      <c r="C95" s="184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102"/>
      <c r="V95" s="103"/>
      <c r="W95" s="68"/>
      <c r="X95" s="28"/>
      <c r="Z95" s="218" t="str">
        <f t="shared" si="110"/>
        <v>-</v>
      </c>
    </row>
    <row r="96" spans="1:26" ht="15.6" customHeight="1" x14ac:dyDescent="0.2">
      <c r="A96" s="44"/>
      <c r="B96" s="30" t="s">
        <v>3</v>
      </c>
      <c r="C96" s="45"/>
      <c r="D96" s="46" t="s">
        <v>34</v>
      </c>
      <c r="E96" s="144" t="s">
        <v>34</v>
      </c>
      <c r="F96" s="79">
        <v>0</v>
      </c>
      <c r="G96" s="80">
        <v>0</v>
      </c>
      <c r="H96" s="80">
        <v>0</v>
      </c>
      <c r="I96" s="79">
        <v>6</v>
      </c>
      <c r="J96" s="80">
        <v>0</v>
      </c>
      <c r="K96" s="80">
        <v>1</v>
      </c>
      <c r="L96" s="81" t="s">
        <v>34</v>
      </c>
      <c r="M96" s="82" t="s">
        <v>34</v>
      </c>
      <c r="N96" s="207" t="s">
        <v>34</v>
      </c>
      <c r="O96" s="208" t="s">
        <v>34</v>
      </c>
      <c r="P96" s="208" t="s">
        <v>34</v>
      </c>
      <c r="Q96" s="208" t="s">
        <v>34</v>
      </c>
      <c r="R96" s="79">
        <v>1</v>
      </c>
      <c r="S96" s="80">
        <v>3</v>
      </c>
      <c r="T96" s="83" t="s">
        <v>34</v>
      </c>
      <c r="U96" s="84" t="s">
        <v>34</v>
      </c>
      <c r="V96" s="85" t="s">
        <v>34</v>
      </c>
      <c r="W96" s="64" t="s">
        <v>8</v>
      </c>
      <c r="X96" s="24"/>
      <c r="Z96" s="218" t="str">
        <f t="shared" si="110"/>
        <v>-</v>
      </c>
    </row>
    <row r="97" spans="1:26" ht="15.6" customHeight="1" x14ac:dyDescent="0.2">
      <c r="A97" s="47">
        <v>17.100000000000001</v>
      </c>
      <c r="B97" s="31" t="s">
        <v>4</v>
      </c>
      <c r="C97" s="48" t="s">
        <v>34</v>
      </c>
      <c r="D97" s="49" t="s">
        <v>34</v>
      </c>
      <c r="E97" s="50">
        <v>0</v>
      </c>
      <c r="F97" s="86">
        <v>4</v>
      </c>
      <c r="G97" s="87">
        <v>4</v>
      </c>
      <c r="H97" s="87">
        <v>0</v>
      </c>
      <c r="I97" s="86">
        <v>0</v>
      </c>
      <c r="J97" s="87">
        <v>2</v>
      </c>
      <c r="K97" s="87">
        <v>1</v>
      </c>
      <c r="L97" s="88" t="s">
        <v>34</v>
      </c>
      <c r="M97" s="89" t="s">
        <v>34</v>
      </c>
      <c r="N97" s="190" t="s">
        <v>34</v>
      </c>
      <c r="O97" s="209" t="s">
        <v>34</v>
      </c>
      <c r="P97" s="209" t="s">
        <v>34</v>
      </c>
      <c r="Q97" s="215"/>
      <c r="R97" s="86">
        <v>0</v>
      </c>
      <c r="S97" s="87" t="s">
        <v>34</v>
      </c>
      <c r="T97" s="90" t="s">
        <v>34</v>
      </c>
      <c r="U97" s="91" t="s">
        <v>34</v>
      </c>
      <c r="V97" s="92"/>
      <c r="W97" s="65">
        <f t="shared" ref="W97" si="155">SUM(C97:V97)</f>
        <v>11</v>
      </c>
      <c r="X97" s="25"/>
      <c r="Z97" s="218" t="str">
        <f t="shared" si="110"/>
        <v>-</v>
      </c>
    </row>
    <row r="98" spans="1:26" ht="15.6" customHeight="1" x14ac:dyDescent="0.2">
      <c r="A98" s="216" t="s">
        <v>38</v>
      </c>
      <c r="B98" s="29" t="s">
        <v>5</v>
      </c>
      <c r="C98" s="48" t="str">
        <f>C97</f>
        <v>x</v>
      </c>
      <c r="D98" s="71" t="s">
        <v>34</v>
      </c>
      <c r="E98" s="75">
        <f>E97</f>
        <v>0</v>
      </c>
      <c r="F98" s="76">
        <f t="shared" ref="F98" si="156">E98-F96+F97</f>
        <v>4</v>
      </c>
      <c r="G98" s="69">
        <f t="shared" ref="G98" si="157">F98-G96+G97</f>
        <v>8</v>
      </c>
      <c r="H98" s="73">
        <f t="shared" ref="H98" si="158">G98-H96+H97</f>
        <v>8</v>
      </c>
      <c r="I98" s="76">
        <f t="shared" ref="I98" si="159">H98-I96+I97</f>
        <v>2</v>
      </c>
      <c r="J98" s="69">
        <f t="shared" ref="J98" si="160">I98-J96+J97</f>
        <v>4</v>
      </c>
      <c r="K98" s="73">
        <f t="shared" ref="K98" si="161">J98-K96+K97</f>
        <v>4</v>
      </c>
      <c r="L98" s="77" t="s">
        <v>34</v>
      </c>
      <c r="M98" s="74" t="s">
        <v>34</v>
      </c>
      <c r="N98" s="191" t="s">
        <v>34</v>
      </c>
      <c r="O98" s="204" t="s">
        <v>34</v>
      </c>
      <c r="P98" s="204" t="s">
        <v>34</v>
      </c>
      <c r="Q98" s="204" t="s">
        <v>34</v>
      </c>
      <c r="R98" s="76">
        <f t="shared" ref="R98" si="162">K98-R96+R97</f>
        <v>3</v>
      </c>
      <c r="S98" s="73">
        <f>R98-S96</f>
        <v>0</v>
      </c>
      <c r="T98" s="78" t="s">
        <v>34</v>
      </c>
      <c r="U98" s="70" t="s">
        <v>34</v>
      </c>
      <c r="V98" s="70" t="s">
        <v>34</v>
      </c>
      <c r="W98" s="66"/>
      <c r="X98" s="26">
        <f t="shared" ref="X98" si="163">MAX(C98:V98)</f>
        <v>8</v>
      </c>
      <c r="Z98" s="218">
        <f t="shared" si="110"/>
        <v>3</v>
      </c>
    </row>
    <row r="99" spans="1:26" ht="15.6" customHeight="1" x14ac:dyDescent="0.2">
      <c r="A99" s="217"/>
      <c r="B99" s="29" t="s">
        <v>6</v>
      </c>
      <c r="C99" s="51"/>
      <c r="D99" s="52"/>
      <c r="E99" s="54" t="s">
        <v>34</v>
      </c>
      <c r="F99" s="93"/>
      <c r="G99" s="94"/>
      <c r="H99" s="95">
        <v>17.16</v>
      </c>
      <c r="I99" s="93"/>
      <c r="J99" s="94"/>
      <c r="K99" s="95">
        <v>17.21</v>
      </c>
      <c r="L99" s="96"/>
      <c r="M99" s="97"/>
      <c r="N99" s="194"/>
      <c r="O99" s="205" t="s">
        <v>34</v>
      </c>
      <c r="P99" s="210"/>
      <c r="Q99" s="205" t="s">
        <v>34</v>
      </c>
      <c r="R99" s="93"/>
      <c r="S99" s="95">
        <v>17.23</v>
      </c>
      <c r="T99" s="98"/>
      <c r="U99" s="99"/>
      <c r="V99" s="100" t="s">
        <v>34</v>
      </c>
      <c r="W99" s="67">
        <v>0.11</v>
      </c>
      <c r="X99" s="25"/>
      <c r="Z99" s="218" t="str">
        <f t="shared" si="110"/>
        <v>-</v>
      </c>
    </row>
    <row r="100" spans="1:26" ht="15.6" customHeight="1" x14ac:dyDescent="0.2">
      <c r="A100" s="217"/>
      <c r="B100" s="29" t="s">
        <v>7</v>
      </c>
      <c r="C100" s="53" t="s">
        <v>34</v>
      </c>
      <c r="D100" s="52"/>
      <c r="E100" s="54">
        <v>17.12</v>
      </c>
      <c r="F100" s="93"/>
      <c r="G100" s="94"/>
      <c r="H100" s="95">
        <v>17.16</v>
      </c>
      <c r="I100" s="93"/>
      <c r="J100" s="94"/>
      <c r="K100" s="95">
        <v>17.21</v>
      </c>
      <c r="L100" s="96"/>
      <c r="M100" s="97"/>
      <c r="N100" s="194"/>
      <c r="O100" s="205" t="s">
        <v>34</v>
      </c>
      <c r="P100" s="210"/>
      <c r="Q100" s="210"/>
      <c r="R100" s="93"/>
      <c r="S100" s="95" t="s">
        <v>34</v>
      </c>
      <c r="T100" s="98"/>
      <c r="U100" s="99"/>
      <c r="V100" s="101"/>
      <c r="W100" s="66"/>
      <c r="X100" s="27"/>
      <c r="Z100" s="218" t="str">
        <f t="shared" si="110"/>
        <v>-</v>
      </c>
    </row>
    <row r="101" spans="1:26" ht="15.6" customHeight="1" thickBot="1" x14ac:dyDescent="0.25">
      <c r="A101" s="55">
        <v>174</v>
      </c>
      <c r="B101" s="35" t="s">
        <v>9</v>
      </c>
      <c r="C101" s="56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102"/>
      <c r="V101" s="103"/>
      <c r="W101" s="68"/>
      <c r="X101" s="28"/>
      <c r="Z101" s="218" t="str">
        <f t="shared" si="110"/>
        <v>-</v>
      </c>
    </row>
    <row r="102" spans="1:26" ht="15.6" customHeight="1" x14ac:dyDescent="0.2">
      <c r="A102" s="44"/>
      <c r="B102" s="30" t="s">
        <v>3</v>
      </c>
      <c r="C102" s="45"/>
      <c r="D102" s="46" t="s">
        <v>34</v>
      </c>
      <c r="E102" s="144" t="s">
        <v>34</v>
      </c>
      <c r="F102" s="79">
        <v>0</v>
      </c>
      <c r="G102" s="80">
        <v>0</v>
      </c>
      <c r="H102" s="80">
        <v>0</v>
      </c>
      <c r="I102" s="79">
        <v>0</v>
      </c>
      <c r="J102" s="80">
        <v>0</v>
      </c>
      <c r="K102" s="80">
        <v>0</v>
      </c>
      <c r="L102" s="81" t="s">
        <v>34</v>
      </c>
      <c r="M102" s="82" t="s">
        <v>34</v>
      </c>
      <c r="N102" s="207" t="s">
        <v>34</v>
      </c>
      <c r="O102" s="208" t="s">
        <v>34</v>
      </c>
      <c r="P102" s="208" t="s">
        <v>34</v>
      </c>
      <c r="Q102" s="208" t="s">
        <v>34</v>
      </c>
      <c r="R102" s="79">
        <v>0</v>
      </c>
      <c r="S102" s="80">
        <v>3</v>
      </c>
      <c r="T102" s="83">
        <v>1</v>
      </c>
      <c r="U102" s="84">
        <v>0</v>
      </c>
      <c r="V102" s="85">
        <v>1</v>
      </c>
      <c r="W102" s="64" t="s">
        <v>8</v>
      </c>
      <c r="X102" s="24"/>
      <c r="Z102" s="218" t="str">
        <f t="shared" si="110"/>
        <v>-</v>
      </c>
    </row>
    <row r="103" spans="1:26" ht="15.6" customHeight="1" x14ac:dyDescent="0.2">
      <c r="A103" s="47">
        <v>17.45</v>
      </c>
      <c r="B103" s="31" t="s">
        <v>4</v>
      </c>
      <c r="C103" s="48" t="s">
        <v>34</v>
      </c>
      <c r="D103" s="49" t="s">
        <v>34</v>
      </c>
      <c r="E103" s="50">
        <v>0</v>
      </c>
      <c r="F103" s="86">
        <v>0</v>
      </c>
      <c r="G103" s="87">
        <v>0</v>
      </c>
      <c r="H103" s="87">
        <v>0</v>
      </c>
      <c r="I103" s="86">
        <v>1</v>
      </c>
      <c r="J103" s="87">
        <v>0</v>
      </c>
      <c r="K103" s="87">
        <v>4</v>
      </c>
      <c r="L103" s="88" t="s">
        <v>34</v>
      </c>
      <c r="M103" s="89" t="s">
        <v>34</v>
      </c>
      <c r="N103" s="190" t="s">
        <v>34</v>
      </c>
      <c r="O103" s="209" t="s">
        <v>34</v>
      </c>
      <c r="P103" s="209" t="s">
        <v>34</v>
      </c>
      <c r="Q103" s="215"/>
      <c r="R103" s="86">
        <v>0</v>
      </c>
      <c r="S103" s="87">
        <v>0</v>
      </c>
      <c r="T103" s="90">
        <v>0</v>
      </c>
      <c r="U103" s="91">
        <v>0</v>
      </c>
      <c r="V103" s="92"/>
      <c r="W103" s="65">
        <f t="shared" ref="W103" si="164">SUM(C103:V103)</f>
        <v>5</v>
      </c>
      <c r="X103" s="25"/>
      <c r="Z103" s="218" t="str">
        <f t="shared" si="110"/>
        <v>-</v>
      </c>
    </row>
    <row r="104" spans="1:26" ht="15.6" customHeight="1" x14ac:dyDescent="0.2">
      <c r="A104" s="216" t="s">
        <v>40</v>
      </c>
      <c r="B104" s="29" t="s">
        <v>5</v>
      </c>
      <c r="C104" s="48" t="str">
        <f>C103</f>
        <v>x</v>
      </c>
      <c r="D104" s="71" t="s">
        <v>34</v>
      </c>
      <c r="E104" s="75">
        <f>E103</f>
        <v>0</v>
      </c>
      <c r="F104" s="76">
        <f t="shared" ref="F104" si="165">E104-F102+F103</f>
        <v>0</v>
      </c>
      <c r="G104" s="69">
        <f t="shared" ref="G104" si="166">F104-G102+G103</f>
        <v>0</v>
      </c>
      <c r="H104" s="73">
        <f t="shared" ref="H104" si="167">G104-H102+H103</f>
        <v>0</v>
      </c>
      <c r="I104" s="76">
        <f t="shared" ref="I104" si="168">H104-I102+I103</f>
        <v>1</v>
      </c>
      <c r="J104" s="69">
        <f t="shared" ref="J104" si="169">I104-J102+J103</f>
        <v>1</v>
      </c>
      <c r="K104" s="73">
        <f t="shared" ref="K104" si="170">J104-K102+K103</f>
        <v>5</v>
      </c>
      <c r="L104" s="77" t="s">
        <v>34</v>
      </c>
      <c r="M104" s="74" t="s">
        <v>34</v>
      </c>
      <c r="N104" s="191" t="s">
        <v>34</v>
      </c>
      <c r="O104" s="204" t="s">
        <v>34</v>
      </c>
      <c r="P104" s="204" t="s">
        <v>34</v>
      </c>
      <c r="Q104" s="204" t="s">
        <v>34</v>
      </c>
      <c r="R104" s="76">
        <f t="shared" ref="R104" si="171">K104-R102+R103</f>
        <v>5</v>
      </c>
      <c r="S104" s="73">
        <f t="shared" ref="S104" si="172">R104-S102+S103</f>
        <v>2</v>
      </c>
      <c r="T104" s="78">
        <f t="shared" ref="T104" si="173">S104-T102+T103</f>
        <v>1</v>
      </c>
      <c r="U104" s="70">
        <f t="shared" ref="U104" si="174">T104-U102+U103</f>
        <v>1</v>
      </c>
      <c r="V104" s="70">
        <f t="shared" ref="V104" si="175">U104-V102+V103</f>
        <v>0</v>
      </c>
      <c r="W104" s="66"/>
      <c r="X104" s="26">
        <f t="shared" ref="X104" si="176">MAX(C104:V104)</f>
        <v>5</v>
      </c>
      <c r="Z104" s="218">
        <f t="shared" si="110"/>
        <v>5</v>
      </c>
    </row>
    <row r="105" spans="1:26" ht="15.6" customHeight="1" x14ac:dyDescent="0.2">
      <c r="A105" s="217"/>
      <c r="B105" s="29" t="s">
        <v>6</v>
      </c>
      <c r="C105" s="51"/>
      <c r="D105" s="52"/>
      <c r="E105" s="54" t="s">
        <v>34</v>
      </c>
      <c r="F105" s="93"/>
      <c r="G105" s="94"/>
      <c r="H105" s="95">
        <v>17.489999999999998</v>
      </c>
      <c r="I105" s="93"/>
      <c r="J105" s="94"/>
      <c r="K105" s="95">
        <v>17.53</v>
      </c>
      <c r="L105" s="96"/>
      <c r="M105" s="97"/>
      <c r="N105" s="194"/>
      <c r="O105" s="205" t="s">
        <v>34</v>
      </c>
      <c r="P105" s="210"/>
      <c r="Q105" s="205" t="s">
        <v>34</v>
      </c>
      <c r="R105" s="93"/>
      <c r="S105" s="95">
        <v>17.579999999999998</v>
      </c>
      <c r="T105" s="98"/>
      <c r="U105" s="99"/>
      <c r="V105" s="100">
        <v>18.010000000000002</v>
      </c>
      <c r="W105" s="67">
        <v>0.16</v>
      </c>
      <c r="X105" s="25"/>
      <c r="Z105" s="218" t="str">
        <f t="shared" si="110"/>
        <v>-</v>
      </c>
    </row>
    <row r="106" spans="1:26" ht="15.6" customHeight="1" x14ac:dyDescent="0.2">
      <c r="A106" s="217"/>
      <c r="B106" s="29" t="s">
        <v>7</v>
      </c>
      <c r="C106" s="53" t="s">
        <v>34</v>
      </c>
      <c r="D106" s="52"/>
      <c r="E106" s="54">
        <v>17.45</v>
      </c>
      <c r="F106" s="93"/>
      <c r="G106" s="94"/>
      <c r="H106" s="95">
        <v>17.5</v>
      </c>
      <c r="I106" s="93"/>
      <c r="J106" s="94"/>
      <c r="K106" s="95">
        <v>17.54</v>
      </c>
      <c r="L106" s="96"/>
      <c r="M106" s="97"/>
      <c r="N106" s="194"/>
      <c r="O106" s="205" t="s">
        <v>34</v>
      </c>
      <c r="P106" s="210"/>
      <c r="Q106" s="210"/>
      <c r="R106" s="93"/>
      <c r="S106" s="95">
        <v>17.579999999999998</v>
      </c>
      <c r="T106" s="98"/>
      <c r="U106" s="99"/>
      <c r="V106" s="101"/>
      <c r="W106" s="66"/>
      <c r="X106" s="27"/>
      <c r="Z106" s="218" t="str">
        <f t="shared" si="110"/>
        <v>-</v>
      </c>
    </row>
    <row r="107" spans="1:26" ht="15.6" customHeight="1" thickBot="1" x14ac:dyDescent="0.25">
      <c r="A107" s="55">
        <v>174</v>
      </c>
      <c r="B107" s="35" t="s">
        <v>9</v>
      </c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102"/>
      <c r="V107" s="103"/>
      <c r="W107" s="68"/>
      <c r="X107" s="28"/>
      <c r="Z107" s="218" t="str">
        <f t="shared" si="110"/>
        <v>-</v>
      </c>
    </row>
    <row r="108" spans="1:26" ht="15.6" customHeight="1" x14ac:dyDescent="0.2">
      <c r="A108" s="44"/>
      <c r="B108" s="30" t="s">
        <v>3</v>
      </c>
      <c r="C108" s="45"/>
      <c r="D108" s="46">
        <v>0</v>
      </c>
      <c r="E108" s="144" t="s">
        <v>34</v>
      </c>
      <c r="F108" s="79">
        <v>0</v>
      </c>
      <c r="G108" s="80">
        <v>0</v>
      </c>
      <c r="H108" s="80">
        <v>2</v>
      </c>
      <c r="I108" s="79">
        <v>3</v>
      </c>
      <c r="J108" s="80">
        <v>0</v>
      </c>
      <c r="K108" s="80">
        <v>5</v>
      </c>
      <c r="L108" s="81" t="s">
        <v>34</v>
      </c>
      <c r="M108" s="82" t="s">
        <v>34</v>
      </c>
      <c r="N108" s="207" t="s">
        <v>34</v>
      </c>
      <c r="O108" s="208" t="s">
        <v>34</v>
      </c>
      <c r="P108" s="208" t="s">
        <v>34</v>
      </c>
      <c r="Q108" s="208" t="s">
        <v>34</v>
      </c>
      <c r="R108" s="79">
        <v>1</v>
      </c>
      <c r="S108" s="80">
        <v>2</v>
      </c>
      <c r="T108" s="83" t="s">
        <v>34</v>
      </c>
      <c r="U108" s="84" t="s">
        <v>34</v>
      </c>
      <c r="V108" s="85" t="s">
        <v>34</v>
      </c>
      <c r="W108" s="64" t="s">
        <v>8</v>
      </c>
      <c r="X108" s="24"/>
      <c r="Z108" s="218" t="str">
        <f t="shared" si="110"/>
        <v>-</v>
      </c>
    </row>
    <row r="109" spans="1:26" ht="15.6" customHeight="1" x14ac:dyDescent="0.2">
      <c r="A109" s="47">
        <v>18.350000000000001</v>
      </c>
      <c r="B109" s="31" t="s">
        <v>4</v>
      </c>
      <c r="C109" s="48">
        <v>4</v>
      </c>
      <c r="D109" s="49">
        <v>2</v>
      </c>
      <c r="E109" s="50" t="s">
        <v>34</v>
      </c>
      <c r="F109" s="86">
        <v>1</v>
      </c>
      <c r="G109" s="87">
        <v>0</v>
      </c>
      <c r="H109" s="87">
        <v>0</v>
      </c>
      <c r="I109" s="86">
        <v>6</v>
      </c>
      <c r="J109" s="87">
        <v>0</v>
      </c>
      <c r="K109" s="87">
        <v>0</v>
      </c>
      <c r="L109" s="88" t="s">
        <v>34</v>
      </c>
      <c r="M109" s="89" t="s">
        <v>34</v>
      </c>
      <c r="N109" s="190" t="s">
        <v>34</v>
      </c>
      <c r="O109" s="209" t="s">
        <v>34</v>
      </c>
      <c r="P109" s="209" t="s">
        <v>34</v>
      </c>
      <c r="Q109" s="215"/>
      <c r="R109" s="86">
        <v>0</v>
      </c>
      <c r="S109" s="87" t="s">
        <v>34</v>
      </c>
      <c r="T109" s="90" t="s">
        <v>34</v>
      </c>
      <c r="U109" s="91" t="s">
        <v>34</v>
      </c>
      <c r="V109" s="92"/>
      <c r="W109" s="65">
        <f t="shared" ref="W109" si="177">SUM(C109:V109)</f>
        <v>13</v>
      </c>
      <c r="X109" s="25"/>
      <c r="Z109" s="218" t="str">
        <f t="shared" si="110"/>
        <v>-</v>
      </c>
    </row>
    <row r="110" spans="1:26" ht="15.6" customHeight="1" x14ac:dyDescent="0.2">
      <c r="A110" s="216" t="s">
        <v>39</v>
      </c>
      <c r="B110" s="29" t="s">
        <v>5</v>
      </c>
      <c r="C110" s="48">
        <f>C109</f>
        <v>4</v>
      </c>
      <c r="D110" s="71">
        <f t="shared" ref="D110" si="178">C110-D108+D109</f>
        <v>6</v>
      </c>
      <c r="E110" s="75" t="s">
        <v>34</v>
      </c>
      <c r="F110" s="76">
        <f>D110-F108+F109</f>
        <v>7</v>
      </c>
      <c r="G110" s="69">
        <f t="shared" ref="G110" si="179">F110-G108+G109</f>
        <v>7</v>
      </c>
      <c r="H110" s="73">
        <f t="shared" ref="H110" si="180">G110-H108+H109</f>
        <v>5</v>
      </c>
      <c r="I110" s="76">
        <f t="shared" ref="I110" si="181">H110-I108+I109</f>
        <v>8</v>
      </c>
      <c r="J110" s="69">
        <f t="shared" ref="J110" si="182">I110-J108+J109</f>
        <v>8</v>
      </c>
      <c r="K110" s="73">
        <f t="shared" ref="K110" si="183">J110-K108+K109</f>
        <v>3</v>
      </c>
      <c r="L110" s="77" t="s">
        <v>34</v>
      </c>
      <c r="M110" s="74" t="s">
        <v>34</v>
      </c>
      <c r="N110" s="191" t="s">
        <v>34</v>
      </c>
      <c r="O110" s="204" t="s">
        <v>34</v>
      </c>
      <c r="P110" s="204" t="s">
        <v>34</v>
      </c>
      <c r="Q110" s="204" t="s">
        <v>34</v>
      </c>
      <c r="R110" s="76">
        <f t="shared" ref="R110" si="184">K110-R108+R109</f>
        <v>2</v>
      </c>
      <c r="S110" s="73">
        <f>R110-S108</f>
        <v>0</v>
      </c>
      <c r="T110" s="78" t="s">
        <v>34</v>
      </c>
      <c r="U110" s="70" t="s">
        <v>34</v>
      </c>
      <c r="V110" s="70" t="s">
        <v>34</v>
      </c>
      <c r="W110" s="66"/>
      <c r="X110" s="26">
        <f t="shared" ref="X110" si="185">MAX(C110:V110)</f>
        <v>8</v>
      </c>
      <c r="Z110" s="218">
        <f t="shared" si="110"/>
        <v>8</v>
      </c>
    </row>
    <row r="111" spans="1:26" ht="15.6" customHeight="1" x14ac:dyDescent="0.2">
      <c r="A111" s="217"/>
      <c r="B111" s="29" t="s">
        <v>6</v>
      </c>
      <c r="C111" s="51"/>
      <c r="D111" s="52"/>
      <c r="E111" s="54" t="s">
        <v>34</v>
      </c>
      <c r="F111" s="93"/>
      <c r="G111" s="94"/>
      <c r="H111" s="95">
        <v>18.420000000000002</v>
      </c>
      <c r="I111" s="93"/>
      <c r="J111" s="94"/>
      <c r="K111" s="95">
        <v>18.48</v>
      </c>
      <c r="L111" s="96"/>
      <c r="M111" s="97"/>
      <c r="N111" s="194"/>
      <c r="O111" s="205" t="s">
        <v>34</v>
      </c>
      <c r="P111" s="210"/>
      <c r="Q111" s="205" t="s">
        <v>34</v>
      </c>
      <c r="R111" s="93"/>
      <c r="S111" s="95">
        <v>18.52</v>
      </c>
      <c r="T111" s="98"/>
      <c r="U111" s="99"/>
      <c r="V111" s="100" t="s">
        <v>34</v>
      </c>
      <c r="W111" s="67">
        <v>0.17</v>
      </c>
      <c r="X111" s="25"/>
      <c r="Z111" s="218" t="str">
        <f t="shared" si="110"/>
        <v>-</v>
      </c>
    </row>
    <row r="112" spans="1:26" ht="15.6" customHeight="1" x14ac:dyDescent="0.2">
      <c r="A112" s="217"/>
      <c r="B112" s="29" t="s">
        <v>7</v>
      </c>
      <c r="C112" s="53">
        <v>18.350000000000001</v>
      </c>
      <c r="D112" s="52"/>
      <c r="E112" s="54" t="s">
        <v>34</v>
      </c>
      <c r="F112" s="93"/>
      <c r="G112" s="94"/>
      <c r="H112" s="95">
        <v>18.420000000000002</v>
      </c>
      <c r="I112" s="93"/>
      <c r="J112" s="94"/>
      <c r="K112" s="95">
        <v>18.48</v>
      </c>
      <c r="L112" s="96"/>
      <c r="M112" s="97"/>
      <c r="N112" s="194"/>
      <c r="O112" s="205" t="s">
        <v>34</v>
      </c>
      <c r="P112" s="210"/>
      <c r="Q112" s="210"/>
      <c r="R112" s="93"/>
      <c r="S112" s="95" t="s">
        <v>34</v>
      </c>
      <c r="T112" s="98"/>
      <c r="U112" s="99"/>
      <c r="V112" s="101"/>
      <c r="W112" s="66"/>
      <c r="X112" s="27"/>
      <c r="Z112" s="218" t="str">
        <f t="shared" si="110"/>
        <v>-</v>
      </c>
    </row>
    <row r="113" spans="1:26" ht="15.6" customHeight="1" thickBot="1" x14ac:dyDescent="0.25">
      <c r="A113" s="55">
        <v>174</v>
      </c>
      <c r="B113" s="35" t="s">
        <v>9</v>
      </c>
      <c r="C113" s="56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102"/>
      <c r="V113" s="103"/>
      <c r="W113" s="68"/>
      <c r="X113" s="28"/>
      <c r="Z113" s="218" t="str">
        <f t="shared" si="110"/>
        <v>-</v>
      </c>
    </row>
    <row r="114" spans="1:26" ht="15.6" customHeight="1" x14ac:dyDescent="0.2">
      <c r="A114" s="44"/>
      <c r="B114" s="30" t="s">
        <v>3</v>
      </c>
      <c r="C114" s="45"/>
      <c r="D114" s="46" t="s">
        <v>34</v>
      </c>
      <c r="E114" s="144" t="s">
        <v>34</v>
      </c>
      <c r="F114" s="79">
        <v>0</v>
      </c>
      <c r="G114" s="80">
        <v>0</v>
      </c>
      <c r="H114" s="80">
        <v>0</v>
      </c>
      <c r="I114" s="79">
        <v>0</v>
      </c>
      <c r="J114" s="80">
        <v>0</v>
      </c>
      <c r="K114" s="80">
        <v>1</v>
      </c>
      <c r="L114" s="81" t="s">
        <v>34</v>
      </c>
      <c r="M114" s="82" t="s">
        <v>34</v>
      </c>
      <c r="N114" s="207" t="s">
        <v>34</v>
      </c>
      <c r="O114" s="208" t="s">
        <v>34</v>
      </c>
      <c r="P114" s="208" t="s">
        <v>34</v>
      </c>
      <c r="Q114" s="208" t="s">
        <v>34</v>
      </c>
      <c r="R114" s="79">
        <v>1</v>
      </c>
      <c r="S114" s="80">
        <v>1</v>
      </c>
      <c r="T114" s="83" t="s">
        <v>34</v>
      </c>
      <c r="U114" s="84" t="s">
        <v>34</v>
      </c>
      <c r="V114" s="85" t="s">
        <v>34</v>
      </c>
      <c r="W114" s="64" t="s">
        <v>8</v>
      </c>
      <c r="X114" s="24"/>
      <c r="Z114" s="218" t="str">
        <f t="shared" si="110"/>
        <v>-</v>
      </c>
    </row>
    <row r="115" spans="1:26" ht="15.6" customHeight="1" x14ac:dyDescent="0.2">
      <c r="A115" s="47">
        <v>19.12</v>
      </c>
      <c r="B115" s="31" t="s">
        <v>4</v>
      </c>
      <c r="C115" s="48" t="s">
        <v>34</v>
      </c>
      <c r="D115" s="49" t="s">
        <v>34</v>
      </c>
      <c r="E115" s="50">
        <v>1</v>
      </c>
      <c r="F115" s="86">
        <v>1</v>
      </c>
      <c r="G115" s="87">
        <v>0</v>
      </c>
      <c r="H115" s="87">
        <v>0</v>
      </c>
      <c r="I115" s="86">
        <v>1</v>
      </c>
      <c r="J115" s="87">
        <v>0</v>
      </c>
      <c r="K115" s="87">
        <v>0</v>
      </c>
      <c r="L115" s="88" t="s">
        <v>34</v>
      </c>
      <c r="M115" s="89" t="s">
        <v>34</v>
      </c>
      <c r="N115" s="190" t="s">
        <v>34</v>
      </c>
      <c r="O115" s="209" t="s">
        <v>34</v>
      </c>
      <c r="P115" s="209" t="s">
        <v>34</v>
      </c>
      <c r="Q115" s="215"/>
      <c r="R115" s="86">
        <v>0</v>
      </c>
      <c r="S115" s="87" t="s">
        <v>34</v>
      </c>
      <c r="T115" s="90" t="s">
        <v>34</v>
      </c>
      <c r="U115" s="91" t="s">
        <v>34</v>
      </c>
      <c r="V115" s="92"/>
      <c r="W115" s="65">
        <f t="shared" ref="W115" si="186">SUM(C115:V115)</f>
        <v>3</v>
      </c>
      <c r="X115" s="25"/>
      <c r="Z115" s="218" t="str">
        <f t="shared" si="110"/>
        <v>-</v>
      </c>
    </row>
    <row r="116" spans="1:26" ht="15.6" customHeight="1" x14ac:dyDescent="0.2">
      <c r="A116" s="216" t="s">
        <v>38</v>
      </c>
      <c r="B116" s="29" t="s">
        <v>5</v>
      </c>
      <c r="C116" s="48" t="str">
        <f>C115</f>
        <v>x</v>
      </c>
      <c r="D116" s="71" t="s">
        <v>34</v>
      </c>
      <c r="E116" s="75">
        <f>E115</f>
        <v>1</v>
      </c>
      <c r="F116" s="76">
        <f t="shared" ref="F116" si="187">E116-F114+F115</f>
        <v>2</v>
      </c>
      <c r="G116" s="69">
        <f t="shared" ref="G116" si="188">F116-G114+G115</f>
        <v>2</v>
      </c>
      <c r="H116" s="73">
        <f t="shared" ref="H116" si="189">G116-H114+H115</f>
        <v>2</v>
      </c>
      <c r="I116" s="76">
        <f t="shared" ref="I116" si="190">H116-I114+I115</f>
        <v>3</v>
      </c>
      <c r="J116" s="69">
        <f t="shared" ref="J116" si="191">I116-J114+J115</f>
        <v>3</v>
      </c>
      <c r="K116" s="73">
        <f t="shared" ref="K116" si="192">J116-K114+K115</f>
        <v>2</v>
      </c>
      <c r="L116" s="77" t="s">
        <v>34</v>
      </c>
      <c r="M116" s="74" t="s">
        <v>34</v>
      </c>
      <c r="N116" s="191" t="s">
        <v>34</v>
      </c>
      <c r="O116" s="204" t="s">
        <v>34</v>
      </c>
      <c r="P116" s="204" t="s">
        <v>34</v>
      </c>
      <c r="Q116" s="204" t="s">
        <v>34</v>
      </c>
      <c r="R116" s="76">
        <f t="shared" ref="R116" si="193">K116-R114+R115</f>
        <v>1</v>
      </c>
      <c r="S116" s="73">
        <f>R116-S114</f>
        <v>0</v>
      </c>
      <c r="T116" s="78" t="s">
        <v>34</v>
      </c>
      <c r="U116" s="70" t="s">
        <v>34</v>
      </c>
      <c r="V116" s="70" t="s">
        <v>34</v>
      </c>
      <c r="W116" s="66"/>
      <c r="X116" s="26">
        <f t="shared" ref="X116" si="194">MAX(C116:V116)</f>
        <v>3</v>
      </c>
      <c r="Z116" s="218">
        <f t="shared" si="110"/>
        <v>1</v>
      </c>
    </row>
    <row r="117" spans="1:26" ht="15.6" customHeight="1" x14ac:dyDescent="0.2">
      <c r="A117" s="217"/>
      <c r="B117" s="29" t="s">
        <v>6</v>
      </c>
      <c r="C117" s="51"/>
      <c r="D117" s="52"/>
      <c r="E117" s="54" t="s">
        <v>34</v>
      </c>
      <c r="F117" s="93"/>
      <c r="G117" s="94"/>
      <c r="H117" s="95">
        <v>19.14</v>
      </c>
      <c r="I117" s="93"/>
      <c r="J117" s="94"/>
      <c r="K117" s="95">
        <v>19.190000000000001</v>
      </c>
      <c r="L117" s="96"/>
      <c r="M117" s="97"/>
      <c r="N117" s="194"/>
      <c r="O117" s="205" t="s">
        <v>34</v>
      </c>
      <c r="P117" s="210"/>
      <c r="Q117" s="205" t="s">
        <v>34</v>
      </c>
      <c r="R117" s="93"/>
      <c r="S117" s="95">
        <v>19.22</v>
      </c>
      <c r="T117" s="98"/>
      <c r="U117" s="99"/>
      <c r="V117" s="100" t="s">
        <v>34</v>
      </c>
      <c r="W117" s="67">
        <v>0.12</v>
      </c>
      <c r="X117" s="25"/>
      <c r="Z117" s="218" t="str">
        <f t="shared" si="110"/>
        <v>-</v>
      </c>
    </row>
    <row r="118" spans="1:26" ht="15.6" customHeight="1" x14ac:dyDescent="0.2">
      <c r="A118" s="217"/>
      <c r="B118" s="29" t="s">
        <v>7</v>
      </c>
      <c r="C118" s="53" t="s">
        <v>34</v>
      </c>
      <c r="D118" s="52"/>
      <c r="E118" s="54">
        <v>19.100000000000001</v>
      </c>
      <c r="F118" s="93"/>
      <c r="G118" s="94"/>
      <c r="H118" s="95">
        <v>19.14</v>
      </c>
      <c r="I118" s="93"/>
      <c r="J118" s="94"/>
      <c r="K118" s="95">
        <v>19.190000000000001</v>
      </c>
      <c r="L118" s="96"/>
      <c r="M118" s="97"/>
      <c r="N118" s="194"/>
      <c r="O118" s="205" t="s">
        <v>34</v>
      </c>
      <c r="P118" s="210"/>
      <c r="Q118" s="210"/>
      <c r="R118" s="93"/>
      <c r="S118" s="95" t="s">
        <v>34</v>
      </c>
      <c r="T118" s="98"/>
      <c r="U118" s="99"/>
      <c r="V118" s="101"/>
      <c r="W118" s="66"/>
      <c r="X118" s="27"/>
      <c r="Z118" s="218" t="str">
        <f t="shared" si="110"/>
        <v>-</v>
      </c>
    </row>
    <row r="119" spans="1:26" ht="15.6" customHeight="1" thickBot="1" x14ac:dyDescent="0.25">
      <c r="A119" s="55">
        <v>174</v>
      </c>
      <c r="B119" s="35" t="s">
        <v>9</v>
      </c>
      <c r="C119" s="56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102"/>
      <c r="V119" s="103"/>
      <c r="W119" s="68"/>
      <c r="X119" s="28"/>
      <c r="Z119" s="218" t="str">
        <f t="shared" si="110"/>
        <v>-</v>
      </c>
    </row>
    <row r="120" spans="1:26" ht="15.6" customHeight="1" x14ac:dyDescent="0.2">
      <c r="A120" s="44"/>
      <c r="B120" s="30" t="s">
        <v>3</v>
      </c>
      <c r="C120" s="45"/>
      <c r="D120" s="46" t="s">
        <v>34</v>
      </c>
      <c r="E120" s="144" t="s">
        <v>34</v>
      </c>
      <c r="F120" s="79">
        <v>0</v>
      </c>
      <c r="G120" s="80">
        <v>0</v>
      </c>
      <c r="H120" s="80">
        <v>0</v>
      </c>
      <c r="I120" s="79">
        <v>0</v>
      </c>
      <c r="J120" s="80">
        <v>0</v>
      </c>
      <c r="K120" s="80">
        <v>1</v>
      </c>
      <c r="L120" s="81" t="s">
        <v>34</v>
      </c>
      <c r="M120" s="82" t="s">
        <v>34</v>
      </c>
      <c r="N120" s="207" t="s">
        <v>34</v>
      </c>
      <c r="O120" s="208" t="s">
        <v>34</v>
      </c>
      <c r="P120" s="208" t="s">
        <v>34</v>
      </c>
      <c r="Q120" s="208" t="s">
        <v>34</v>
      </c>
      <c r="R120" s="79">
        <v>0</v>
      </c>
      <c r="S120" s="80">
        <v>0</v>
      </c>
      <c r="T120" s="83" t="s">
        <v>34</v>
      </c>
      <c r="U120" s="84" t="s">
        <v>34</v>
      </c>
      <c r="V120" s="85" t="s">
        <v>34</v>
      </c>
      <c r="W120" s="64" t="s">
        <v>8</v>
      </c>
      <c r="X120" s="24"/>
      <c r="Z120" s="218" t="str">
        <f t="shared" si="110"/>
        <v>-</v>
      </c>
    </row>
    <row r="121" spans="1:26" ht="15.6" customHeight="1" x14ac:dyDescent="0.2">
      <c r="A121" s="47">
        <v>20.25</v>
      </c>
      <c r="B121" s="31" t="s">
        <v>4</v>
      </c>
      <c r="C121" s="48" t="s">
        <v>34</v>
      </c>
      <c r="D121" s="49" t="s">
        <v>34</v>
      </c>
      <c r="E121" s="50">
        <v>0</v>
      </c>
      <c r="F121" s="86">
        <v>0</v>
      </c>
      <c r="G121" s="87">
        <v>0</v>
      </c>
      <c r="H121" s="87">
        <v>1</v>
      </c>
      <c r="I121" s="86">
        <v>0</v>
      </c>
      <c r="J121" s="87">
        <v>0</v>
      </c>
      <c r="K121" s="87">
        <v>0</v>
      </c>
      <c r="L121" s="88" t="s">
        <v>34</v>
      </c>
      <c r="M121" s="89" t="s">
        <v>34</v>
      </c>
      <c r="N121" s="190" t="s">
        <v>34</v>
      </c>
      <c r="O121" s="209" t="s">
        <v>34</v>
      </c>
      <c r="P121" s="209" t="s">
        <v>34</v>
      </c>
      <c r="Q121" s="215"/>
      <c r="R121" s="86">
        <v>0</v>
      </c>
      <c r="S121" s="87" t="s">
        <v>34</v>
      </c>
      <c r="T121" s="90" t="s">
        <v>34</v>
      </c>
      <c r="U121" s="91" t="s">
        <v>34</v>
      </c>
      <c r="V121" s="92"/>
      <c r="W121" s="65">
        <f t="shared" ref="W121" si="195">SUM(C121:V121)</f>
        <v>1</v>
      </c>
      <c r="X121" s="25"/>
      <c r="Z121" s="218" t="str">
        <f t="shared" si="110"/>
        <v>-</v>
      </c>
    </row>
    <row r="122" spans="1:26" ht="15.6" customHeight="1" x14ac:dyDescent="0.2">
      <c r="A122" s="216" t="s">
        <v>38</v>
      </c>
      <c r="B122" s="29" t="s">
        <v>5</v>
      </c>
      <c r="C122" s="48" t="str">
        <f>C121</f>
        <v>x</v>
      </c>
      <c r="D122" s="71" t="s">
        <v>34</v>
      </c>
      <c r="E122" s="75">
        <f>E121</f>
        <v>0</v>
      </c>
      <c r="F122" s="76">
        <f t="shared" ref="F122" si="196">E122-F120+F121</f>
        <v>0</v>
      </c>
      <c r="G122" s="69">
        <f t="shared" ref="G122" si="197">F122-G120+G121</f>
        <v>0</v>
      </c>
      <c r="H122" s="73">
        <f t="shared" ref="H122" si="198">G122-H120+H121</f>
        <v>1</v>
      </c>
      <c r="I122" s="76">
        <f t="shared" ref="I122" si="199">H122-I120+I121</f>
        <v>1</v>
      </c>
      <c r="J122" s="69">
        <f t="shared" ref="J122" si="200">I122-J120+J121</f>
        <v>1</v>
      </c>
      <c r="K122" s="73">
        <f t="shared" ref="K122" si="201">J122-K120+K121</f>
        <v>0</v>
      </c>
      <c r="L122" s="77" t="s">
        <v>34</v>
      </c>
      <c r="M122" s="74" t="s">
        <v>34</v>
      </c>
      <c r="N122" s="191" t="s">
        <v>34</v>
      </c>
      <c r="O122" s="204" t="s">
        <v>34</v>
      </c>
      <c r="P122" s="204" t="s">
        <v>34</v>
      </c>
      <c r="Q122" s="204" t="s">
        <v>34</v>
      </c>
      <c r="R122" s="76">
        <f t="shared" ref="R122" si="202">K122-R120+R121</f>
        <v>0</v>
      </c>
      <c r="S122" s="73">
        <f>R122-S120</f>
        <v>0</v>
      </c>
      <c r="T122" s="78" t="s">
        <v>34</v>
      </c>
      <c r="U122" s="70" t="s">
        <v>34</v>
      </c>
      <c r="V122" s="70" t="s">
        <v>34</v>
      </c>
      <c r="W122" s="66"/>
      <c r="X122" s="26">
        <f t="shared" ref="X122" si="203">MAX(C122:V122)</f>
        <v>1</v>
      </c>
      <c r="Z122" s="218">
        <f t="shared" si="110"/>
        <v>0</v>
      </c>
    </row>
    <row r="123" spans="1:26" ht="15.6" customHeight="1" x14ac:dyDescent="0.2">
      <c r="A123" s="217"/>
      <c r="B123" s="29" t="s">
        <v>6</v>
      </c>
      <c r="C123" s="51"/>
      <c r="D123" s="52"/>
      <c r="E123" s="54" t="s">
        <v>34</v>
      </c>
      <c r="F123" s="93"/>
      <c r="G123" s="94"/>
      <c r="H123" s="95">
        <v>20.3</v>
      </c>
      <c r="I123" s="93"/>
      <c r="J123" s="94"/>
      <c r="K123" s="95">
        <v>20.34</v>
      </c>
      <c r="L123" s="96"/>
      <c r="M123" s="97"/>
      <c r="N123" s="194"/>
      <c r="O123" s="205" t="s">
        <v>34</v>
      </c>
      <c r="P123" s="210"/>
      <c r="Q123" s="205" t="s">
        <v>34</v>
      </c>
      <c r="R123" s="93"/>
      <c r="S123" s="95">
        <v>20.38</v>
      </c>
      <c r="T123" s="98"/>
      <c r="U123" s="99"/>
      <c r="V123" s="100" t="s">
        <v>34</v>
      </c>
      <c r="W123" s="67">
        <v>0.12</v>
      </c>
      <c r="X123" s="25"/>
      <c r="Z123" s="218" t="str">
        <f t="shared" si="110"/>
        <v>-</v>
      </c>
    </row>
    <row r="124" spans="1:26" ht="15.6" customHeight="1" x14ac:dyDescent="0.2">
      <c r="A124" s="217"/>
      <c r="B124" s="29" t="s">
        <v>7</v>
      </c>
      <c r="C124" s="53" t="s">
        <v>34</v>
      </c>
      <c r="D124" s="52"/>
      <c r="E124" s="54">
        <v>20.260000000000002</v>
      </c>
      <c r="F124" s="93"/>
      <c r="G124" s="94"/>
      <c r="H124" s="95">
        <v>20.3</v>
      </c>
      <c r="I124" s="93"/>
      <c r="J124" s="94"/>
      <c r="K124" s="95">
        <v>20.34</v>
      </c>
      <c r="L124" s="96"/>
      <c r="M124" s="97"/>
      <c r="N124" s="194"/>
      <c r="O124" s="205" t="s">
        <v>34</v>
      </c>
      <c r="P124" s="210"/>
      <c r="Q124" s="210"/>
      <c r="R124" s="93"/>
      <c r="S124" s="95" t="s">
        <v>34</v>
      </c>
      <c r="T124" s="98"/>
      <c r="U124" s="99"/>
      <c r="V124" s="101"/>
      <c r="W124" s="66"/>
      <c r="X124" s="27"/>
      <c r="Z124" s="218" t="str">
        <f t="shared" si="110"/>
        <v>-</v>
      </c>
    </row>
    <row r="125" spans="1:26" ht="15.6" customHeight="1" thickBot="1" x14ac:dyDescent="0.25">
      <c r="A125" s="55">
        <v>174</v>
      </c>
      <c r="B125" s="35" t="s">
        <v>9</v>
      </c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102"/>
      <c r="V125" s="103"/>
      <c r="W125" s="68"/>
      <c r="X125" s="28"/>
      <c r="Z125" s="218" t="str">
        <f t="shared" si="110"/>
        <v>-</v>
      </c>
    </row>
    <row r="126" spans="1:26" ht="15.6" customHeight="1" x14ac:dyDescent="0.2">
      <c r="A126" s="44"/>
      <c r="B126" s="30" t="s">
        <v>3</v>
      </c>
      <c r="C126" s="45"/>
      <c r="D126" s="46">
        <v>0</v>
      </c>
      <c r="E126" s="144" t="s">
        <v>34</v>
      </c>
      <c r="F126" s="79">
        <v>1</v>
      </c>
      <c r="G126" s="80">
        <v>0</v>
      </c>
      <c r="H126" s="80">
        <v>0</v>
      </c>
      <c r="I126" s="79">
        <v>1</v>
      </c>
      <c r="J126" s="80">
        <v>1</v>
      </c>
      <c r="K126" s="80">
        <v>1</v>
      </c>
      <c r="L126" s="81" t="s">
        <v>34</v>
      </c>
      <c r="M126" s="82" t="s">
        <v>34</v>
      </c>
      <c r="N126" s="207" t="s">
        <v>34</v>
      </c>
      <c r="O126" s="208" t="s">
        <v>34</v>
      </c>
      <c r="P126" s="208" t="s">
        <v>34</v>
      </c>
      <c r="Q126" s="208" t="s">
        <v>34</v>
      </c>
      <c r="R126" s="79">
        <v>2</v>
      </c>
      <c r="S126" s="80">
        <v>0</v>
      </c>
      <c r="T126" s="83" t="s">
        <v>34</v>
      </c>
      <c r="U126" s="84" t="s">
        <v>34</v>
      </c>
      <c r="V126" s="85" t="s">
        <v>34</v>
      </c>
      <c r="W126" s="64" t="s">
        <v>8</v>
      </c>
      <c r="X126" s="24"/>
      <c r="Z126" s="218" t="str">
        <f t="shared" si="110"/>
        <v>-</v>
      </c>
    </row>
    <row r="127" spans="1:26" ht="15.6" customHeight="1" x14ac:dyDescent="0.2">
      <c r="A127" s="47">
        <v>21.2</v>
      </c>
      <c r="B127" s="31" t="s">
        <v>4</v>
      </c>
      <c r="C127" s="48">
        <v>5</v>
      </c>
      <c r="D127" s="49">
        <v>0</v>
      </c>
      <c r="E127" s="50" t="s">
        <v>34</v>
      </c>
      <c r="F127" s="86">
        <v>1</v>
      </c>
      <c r="G127" s="87">
        <v>0</v>
      </c>
      <c r="H127" s="87">
        <v>0</v>
      </c>
      <c r="I127" s="86">
        <v>0</v>
      </c>
      <c r="J127" s="87">
        <v>0</v>
      </c>
      <c r="K127" s="87">
        <v>0</v>
      </c>
      <c r="L127" s="88" t="s">
        <v>34</v>
      </c>
      <c r="M127" s="89" t="s">
        <v>34</v>
      </c>
      <c r="N127" s="190" t="s">
        <v>34</v>
      </c>
      <c r="O127" s="209" t="s">
        <v>34</v>
      </c>
      <c r="P127" s="209" t="s">
        <v>34</v>
      </c>
      <c r="Q127" s="215"/>
      <c r="R127" s="86">
        <v>0</v>
      </c>
      <c r="S127" s="87" t="s">
        <v>34</v>
      </c>
      <c r="T127" s="90" t="s">
        <v>34</v>
      </c>
      <c r="U127" s="91" t="s">
        <v>34</v>
      </c>
      <c r="V127" s="92"/>
      <c r="W127" s="65">
        <f t="shared" ref="W127" si="204">SUM(C127:V127)</f>
        <v>6</v>
      </c>
      <c r="X127" s="25"/>
      <c r="Z127" s="218" t="str">
        <f t="shared" si="110"/>
        <v>-</v>
      </c>
    </row>
    <row r="128" spans="1:26" ht="15.6" customHeight="1" x14ac:dyDescent="0.2">
      <c r="A128" s="216" t="s">
        <v>39</v>
      </c>
      <c r="B128" s="29" t="s">
        <v>5</v>
      </c>
      <c r="C128" s="48">
        <f>C127</f>
        <v>5</v>
      </c>
      <c r="D128" s="71">
        <f t="shared" ref="D128" si="205">C128-D126+D127</f>
        <v>5</v>
      </c>
      <c r="E128" s="75" t="s">
        <v>34</v>
      </c>
      <c r="F128" s="76">
        <f>D128-F126+F127</f>
        <v>5</v>
      </c>
      <c r="G128" s="69">
        <f t="shared" ref="G128" si="206">F128-G126+G127</f>
        <v>5</v>
      </c>
      <c r="H128" s="73">
        <f t="shared" ref="H128" si="207">G128-H126+H127</f>
        <v>5</v>
      </c>
      <c r="I128" s="76">
        <f t="shared" ref="I128" si="208">H128-I126+I127</f>
        <v>4</v>
      </c>
      <c r="J128" s="69">
        <f t="shared" ref="J128" si="209">I128-J126+J127</f>
        <v>3</v>
      </c>
      <c r="K128" s="73">
        <f t="shared" ref="K128" si="210">J128-K126+K127</f>
        <v>2</v>
      </c>
      <c r="L128" s="77" t="s">
        <v>34</v>
      </c>
      <c r="M128" s="74" t="s">
        <v>34</v>
      </c>
      <c r="N128" s="191" t="s">
        <v>34</v>
      </c>
      <c r="O128" s="204" t="s">
        <v>34</v>
      </c>
      <c r="P128" s="204" t="s">
        <v>34</v>
      </c>
      <c r="Q128" s="204" t="s">
        <v>34</v>
      </c>
      <c r="R128" s="76">
        <f t="shared" ref="R128" si="211">K128-R126+R127</f>
        <v>0</v>
      </c>
      <c r="S128" s="73">
        <f>R128-S126</f>
        <v>0</v>
      </c>
      <c r="T128" s="78" t="s">
        <v>34</v>
      </c>
      <c r="U128" s="70" t="s">
        <v>34</v>
      </c>
      <c r="V128" s="70" t="s">
        <v>34</v>
      </c>
      <c r="W128" s="66"/>
      <c r="X128" s="26">
        <f t="shared" ref="X128" si="212">MAX(C128:V128)</f>
        <v>5</v>
      </c>
      <c r="Z128" s="218">
        <f t="shared" si="110"/>
        <v>5</v>
      </c>
    </row>
    <row r="129" spans="1:26" ht="15.6" customHeight="1" x14ac:dyDescent="0.2">
      <c r="A129" s="217"/>
      <c r="B129" s="29" t="s">
        <v>6</v>
      </c>
      <c r="C129" s="51"/>
      <c r="D129" s="52"/>
      <c r="E129" s="54" t="s">
        <v>34</v>
      </c>
      <c r="F129" s="93"/>
      <c r="G129" s="94"/>
      <c r="H129" s="95">
        <v>21.27</v>
      </c>
      <c r="I129" s="93"/>
      <c r="J129" s="94"/>
      <c r="K129" s="95">
        <v>21.31</v>
      </c>
      <c r="L129" s="96"/>
      <c r="M129" s="97"/>
      <c r="N129" s="194"/>
      <c r="O129" s="205" t="s">
        <v>34</v>
      </c>
      <c r="P129" s="210"/>
      <c r="Q129" s="205" t="s">
        <v>34</v>
      </c>
      <c r="R129" s="93"/>
      <c r="S129" s="95">
        <v>21.33</v>
      </c>
      <c r="T129" s="98"/>
      <c r="U129" s="99"/>
      <c r="V129" s="100" t="s">
        <v>34</v>
      </c>
      <c r="W129" s="67">
        <v>0.13</v>
      </c>
      <c r="X129" s="25"/>
      <c r="Z129" s="218" t="str">
        <f t="shared" si="110"/>
        <v>-</v>
      </c>
    </row>
    <row r="130" spans="1:26" ht="15.6" customHeight="1" x14ac:dyDescent="0.2">
      <c r="A130" s="217"/>
      <c r="B130" s="29" t="s">
        <v>7</v>
      </c>
      <c r="C130" s="53">
        <v>21.2</v>
      </c>
      <c r="D130" s="52"/>
      <c r="E130" s="54" t="s">
        <v>34</v>
      </c>
      <c r="F130" s="93"/>
      <c r="G130" s="94"/>
      <c r="H130" s="95">
        <v>21.27</v>
      </c>
      <c r="I130" s="93"/>
      <c r="J130" s="94"/>
      <c r="K130" s="95">
        <v>21.31</v>
      </c>
      <c r="L130" s="96"/>
      <c r="M130" s="97"/>
      <c r="N130" s="194"/>
      <c r="O130" s="205" t="s">
        <v>34</v>
      </c>
      <c r="P130" s="210"/>
      <c r="Q130" s="210"/>
      <c r="R130" s="93"/>
      <c r="S130" s="95" t="s">
        <v>34</v>
      </c>
      <c r="T130" s="98"/>
      <c r="U130" s="99"/>
      <c r="V130" s="101"/>
      <c r="W130" s="66"/>
      <c r="X130" s="27"/>
      <c r="Z130" s="218" t="str">
        <f t="shared" si="110"/>
        <v>-</v>
      </c>
    </row>
    <row r="131" spans="1:26" ht="15.6" customHeight="1" thickBot="1" x14ac:dyDescent="0.25">
      <c r="A131" s="55">
        <v>174</v>
      </c>
      <c r="B131" s="35" t="s">
        <v>9</v>
      </c>
      <c r="C131" s="56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102"/>
      <c r="V131" s="103"/>
      <c r="W131" s="68"/>
      <c r="X131" s="28"/>
      <c r="Z131" s="218" t="str">
        <f t="shared" si="110"/>
        <v>-</v>
      </c>
    </row>
    <row r="132" spans="1:26" ht="15.6" customHeight="1" x14ac:dyDescent="0.2">
      <c r="A132" s="44"/>
      <c r="B132" s="30" t="s">
        <v>3</v>
      </c>
      <c r="C132" s="45"/>
      <c r="D132" s="46">
        <v>0</v>
      </c>
      <c r="E132" s="144" t="s">
        <v>34</v>
      </c>
      <c r="F132" s="79">
        <v>2</v>
      </c>
      <c r="G132" s="80">
        <v>0</v>
      </c>
      <c r="H132" s="80">
        <v>0</v>
      </c>
      <c r="I132" s="79">
        <v>1</v>
      </c>
      <c r="J132" s="80">
        <v>1</v>
      </c>
      <c r="K132" s="80">
        <v>1</v>
      </c>
      <c r="L132" s="81" t="s">
        <v>34</v>
      </c>
      <c r="M132" s="82" t="s">
        <v>34</v>
      </c>
      <c r="N132" s="207" t="s">
        <v>34</v>
      </c>
      <c r="O132" s="208" t="s">
        <v>34</v>
      </c>
      <c r="P132" s="208" t="s">
        <v>34</v>
      </c>
      <c r="Q132" s="208" t="s">
        <v>34</v>
      </c>
      <c r="R132" s="79">
        <v>0</v>
      </c>
      <c r="S132" s="80">
        <v>2</v>
      </c>
      <c r="T132" s="83" t="s">
        <v>34</v>
      </c>
      <c r="U132" s="84" t="s">
        <v>34</v>
      </c>
      <c r="V132" s="85" t="s">
        <v>34</v>
      </c>
      <c r="W132" s="64" t="s">
        <v>8</v>
      </c>
      <c r="X132" s="24"/>
      <c r="Z132" s="218" t="str">
        <f t="shared" si="110"/>
        <v>-</v>
      </c>
    </row>
    <row r="133" spans="1:26" ht="15.6" customHeight="1" x14ac:dyDescent="0.2">
      <c r="A133" s="47">
        <v>22.21</v>
      </c>
      <c r="B133" s="31" t="s">
        <v>4</v>
      </c>
      <c r="C133" s="48">
        <v>6</v>
      </c>
      <c r="D133" s="49">
        <v>0</v>
      </c>
      <c r="E133" s="50" t="s">
        <v>34</v>
      </c>
      <c r="F133" s="86">
        <v>0</v>
      </c>
      <c r="G133" s="87">
        <v>0</v>
      </c>
      <c r="H133" s="87">
        <v>1</v>
      </c>
      <c r="I133" s="86">
        <v>0</v>
      </c>
      <c r="J133" s="87">
        <v>0</v>
      </c>
      <c r="K133" s="87">
        <v>0</v>
      </c>
      <c r="L133" s="88" t="s">
        <v>34</v>
      </c>
      <c r="M133" s="89" t="s">
        <v>34</v>
      </c>
      <c r="N133" s="190" t="s">
        <v>34</v>
      </c>
      <c r="O133" s="209" t="s">
        <v>34</v>
      </c>
      <c r="P133" s="209" t="s">
        <v>34</v>
      </c>
      <c r="Q133" s="215"/>
      <c r="R133" s="86">
        <v>0</v>
      </c>
      <c r="S133" s="87" t="s">
        <v>34</v>
      </c>
      <c r="T133" s="90" t="s">
        <v>34</v>
      </c>
      <c r="U133" s="91" t="s">
        <v>34</v>
      </c>
      <c r="V133" s="92"/>
      <c r="W133" s="65">
        <f t="shared" ref="W133" si="213">SUM(C133:V133)</f>
        <v>7</v>
      </c>
      <c r="X133" s="25"/>
      <c r="Z133" s="218" t="str">
        <f t="shared" si="110"/>
        <v>-</v>
      </c>
    </row>
    <row r="134" spans="1:26" ht="15.6" customHeight="1" x14ac:dyDescent="0.2">
      <c r="A134" s="216" t="s">
        <v>39</v>
      </c>
      <c r="B134" s="29" t="s">
        <v>5</v>
      </c>
      <c r="C134" s="48">
        <f>C133</f>
        <v>6</v>
      </c>
      <c r="D134" s="71">
        <f t="shared" ref="D134" si="214">C134-D132+D133</f>
        <v>6</v>
      </c>
      <c r="E134" s="75" t="s">
        <v>34</v>
      </c>
      <c r="F134" s="76">
        <f>D134-F132+F133</f>
        <v>4</v>
      </c>
      <c r="G134" s="69">
        <f t="shared" ref="G134" si="215">F134-G132+G133</f>
        <v>4</v>
      </c>
      <c r="H134" s="73">
        <f t="shared" ref="H134" si="216">G134-H132+H133</f>
        <v>5</v>
      </c>
      <c r="I134" s="76">
        <f t="shared" ref="I134" si="217">H134-I132+I133</f>
        <v>4</v>
      </c>
      <c r="J134" s="69">
        <f t="shared" ref="J134" si="218">I134-J132+J133</f>
        <v>3</v>
      </c>
      <c r="K134" s="73">
        <f t="shared" ref="K134" si="219">J134-K132+K133</f>
        <v>2</v>
      </c>
      <c r="L134" s="77" t="s">
        <v>34</v>
      </c>
      <c r="M134" s="74" t="s">
        <v>34</v>
      </c>
      <c r="N134" s="191" t="s">
        <v>34</v>
      </c>
      <c r="O134" s="204" t="s">
        <v>34</v>
      </c>
      <c r="P134" s="204" t="s">
        <v>34</v>
      </c>
      <c r="Q134" s="204" t="s">
        <v>34</v>
      </c>
      <c r="R134" s="76">
        <f t="shared" ref="R134" si="220">K134-R132+R133</f>
        <v>2</v>
      </c>
      <c r="S134" s="73">
        <f>R134-S132</f>
        <v>0</v>
      </c>
      <c r="T134" s="78" t="s">
        <v>34</v>
      </c>
      <c r="U134" s="70" t="s">
        <v>34</v>
      </c>
      <c r="V134" s="70" t="s">
        <v>34</v>
      </c>
      <c r="W134" s="66"/>
      <c r="X134" s="26">
        <f t="shared" ref="X134" si="221">MAX(C134:V134)</f>
        <v>6</v>
      </c>
      <c r="Z134" s="218">
        <f t="shared" ref="Z134:Z140" si="222">IF($B133="l. wsiad.",SUM(C133:D133,R134,S133:U133),"-")</f>
        <v>8</v>
      </c>
    </row>
    <row r="135" spans="1:26" ht="15.6" customHeight="1" x14ac:dyDescent="0.2">
      <c r="A135" s="217"/>
      <c r="B135" s="29" t="s">
        <v>6</v>
      </c>
      <c r="C135" s="51"/>
      <c r="D135" s="52"/>
      <c r="E135" s="54" t="s">
        <v>34</v>
      </c>
      <c r="F135" s="93"/>
      <c r="G135" s="94"/>
      <c r="H135" s="95">
        <v>22.25</v>
      </c>
      <c r="I135" s="93"/>
      <c r="J135" s="94"/>
      <c r="K135" s="95">
        <v>22.29</v>
      </c>
      <c r="L135" s="96"/>
      <c r="M135" s="97"/>
      <c r="N135" s="194"/>
      <c r="O135" s="205" t="s">
        <v>34</v>
      </c>
      <c r="P135" s="210"/>
      <c r="Q135" s="205" t="s">
        <v>34</v>
      </c>
      <c r="R135" s="93"/>
      <c r="S135" s="95">
        <v>22.32</v>
      </c>
      <c r="T135" s="98"/>
      <c r="U135" s="99"/>
      <c r="V135" s="100" t="s">
        <v>34</v>
      </c>
      <c r="W135" s="67">
        <v>0.12</v>
      </c>
      <c r="X135" s="25"/>
      <c r="Z135" s="218" t="str">
        <f t="shared" si="222"/>
        <v>-</v>
      </c>
    </row>
    <row r="136" spans="1:26" ht="15.6" customHeight="1" x14ac:dyDescent="0.2">
      <c r="A136" s="217"/>
      <c r="B136" s="29" t="s">
        <v>7</v>
      </c>
      <c r="C136" s="53">
        <v>22.2</v>
      </c>
      <c r="D136" s="52"/>
      <c r="E136" s="54" t="s">
        <v>34</v>
      </c>
      <c r="F136" s="93"/>
      <c r="G136" s="94"/>
      <c r="H136" s="95">
        <v>22.25</v>
      </c>
      <c r="I136" s="93"/>
      <c r="J136" s="94"/>
      <c r="K136" s="95">
        <v>22.29</v>
      </c>
      <c r="L136" s="96"/>
      <c r="M136" s="97"/>
      <c r="N136" s="194"/>
      <c r="O136" s="205" t="s">
        <v>34</v>
      </c>
      <c r="P136" s="210"/>
      <c r="Q136" s="210"/>
      <c r="R136" s="93"/>
      <c r="S136" s="95" t="s">
        <v>34</v>
      </c>
      <c r="T136" s="98"/>
      <c r="U136" s="99"/>
      <c r="V136" s="101"/>
      <c r="W136" s="66"/>
      <c r="X136" s="27"/>
      <c r="Z136" s="218" t="str">
        <f t="shared" si="222"/>
        <v>-</v>
      </c>
    </row>
    <row r="137" spans="1:26" ht="15.6" customHeight="1" thickBot="1" x14ac:dyDescent="0.25">
      <c r="A137" s="55">
        <v>174</v>
      </c>
      <c r="B137" s="35" t="s">
        <v>9</v>
      </c>
      <c r="C137" s="56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102"/>
      <c r="V137" s="103"/>
      <c r="W137" s="68"/>
      <c r="X137" s="28"/>
      <c r="Z137" s="218" t="str">
        <f t="shared" si="222"/>
        <v>-</v>
      </c>
    </row>
    <row r="138" spans="1:26" x14ac:dyDescent="0.2">
      <c r="A138" s="104" t="s">
        <v>36</v>
      </c>
      <c r="B138" s="105"/>
      <c r="C138" s="106"/>
      <c r="D138" s="107">
        <f>SUMIF($B$6:$B137,"l. wys.",D$6:D137)</f>
        <v>0</v>
      </c>
      <c r="E138" s="185">
        <f>SUMIF($B$6:$B137,"l. wys.",E$6:E137)</f>
        <v>2</v>
      </c>
      <c r="F138" s="111">
        <f>SUMIF($B$6:$B137,"l. wys.",F$6:F137)</f>
        <v>3</v>
      </c>
      <c r="G138" s="109">
        <f>SUMIF($B$6:$B137,"l. wys.",G$6:G137)</f>
        <v>2</v>
      </c>
      <c r="H138" s="110">
        <f>SUMIF($B$6:$B137,"l. wys.",H$6:H137)</f>
        <v>26</v>
      </c>
      <c r="I138" s="111">
        <f>SUMIF($B$6:$B137,"l. wys.",I$6:I137)</f>
        <v>82</v>
      </c>
      <c r="J138" s="109">
        <f>SUMIF($B$6:$B137,"l. wys.",J$6:J137)</f>
        <v>59</v>
      </c>
      <c r="K138" s="112">
        <f>SUMIF($B$6:$B137,"l. wys.",K$6:K137)</f>
        <v>100</v>
      </c>
      <c r="L138" s="131">
        <f>SUMIF($B$6:$B137,"l. wys.",L$6:L137)</f>
        <v>0</v>
      </c>
      <c r="M138" s="132">
        <f>SUMIF($B$6:$B137,"l. wys.",M$6:M137)</f>
        <v>0</v>
      </c>
      <c r="N138" s="212">
        <f>SUMIF($B$6:$B137,"l. wys.",N$6:N137)</f>
        <v>0</v>
      </c>
      <c r="O138" s="212">
        <f>SUMIF($B$6:$B137,"l. wys.",O$6:O137)</f>
        <v>2</v>
      </c>
      <c r="P138" s="212">
        <f>SUMIF($B$6:$B137,"l. wys.",P$6:P137)</f>
        <v>0</v>
      </c>
      <c r="Q138" s="213">
        <f>SUMIF($B$6:$B137,"l. wys.",Q$6:Q137)</f>
        <v>0</v>
      </c>
      <c r="R138" s="108">
        <f>SUMIF($B$6:$B137,"l. wys.",R$6:R137)</f>
        <v>50</v>
      </c>
      <c r="S138" s="110">
        <f>SUMIF($B$6:$B137,"l. wys.",S$6:S137)</f>
        <v>46</v>
      </c>
      <c r="T138" s="125">
        <f>SUMIF($B$6:$B137,"l. wys.",T$6:T137)</f>
        <v>3</v>
      </c>
      <c r="U138" s="126">
        <f>SUMIF($B$6:$B137,"l. wys.",U$6:U137)</f>
        <v>0</v>
      </c>
      <c r="V138" s="129">
        <f>SUMIF($B$6:$B137,"l. wys.",V$6:V137)</f>
        <v>13</v>
      </c>
      <c r="W138" s="113" t="str">
        <f>"Σ: "&amp;SUM(C138:V138)</f>
        <v>Σ: 388</v>
      </c>
      <c r="Z138" s="218" t="str">
        <f t="shared" si="222"/>
        <v>-</v>
      </c>
    </row>
    <row r="139" spans="1:26" ht="15.75" thickBot="1" x14ac:dyDescent="0.25">
      <c r="A139" s="114" t="s">
        <v>37</v>
      </c>
      <c r="B139" s="115"/>
      <c r="C139" s="116">
        <f>SUMIF($B$6:$B137,"l. wsiad.",C$6:C137)</f>
        <v>19</v>
      </c>
      <c r="D139" s="117">
        <f>SUMIF($B$6:$B137,"l. wsiad.",D$6:D137)</f>
        <v>8</v>
      </c>
      <c r="E139" s="118">
        <f>SUMIF($B$6:$B137,"l. wsiad.",E$6:E137)</f>
        <v>119</v>
      </c>
      <c r="F139" s="119">
        <f>SUMIF($B$6:$B137,"l. wsiad.",F$6:F137)</f>
        <v>75</v>
      </c>
      <c r="G139" s="120">
        <f>SUMIF($B$6:$B137,"l. wsiad.",G$6:G137)</f>
        <v>23</v>
      </c>
      <c r="H139" s="121">
        <f>SUMIF($B$6:$B137,"l. wsiad.",H$6:H137)</f>
        <v>36</v>
      </c>
      <c r="I139" s="122">
        <f>SUMIF($B$6:$B137,"l. wsiad.",I$6:I137)</f>
        <v>28</v>
      </c>
      <c r="J139" s="120">
        <f>SUMIF($B$6:$B137,"l. wsiad.",J$6:J137)</f>
        <v>41</v>
      </c>
      <c r="K139" s="123">
        <f>SUMIF($B$6:$B137,"l. wsiad.",K$6:K137)</f>
        <v>30</v>
      </c>
      <c r="L139" s="133">
        <f>SUMIF($B$6:$B137,"l. wsiad.",L$6:L137)</f>
        <v>0</v>
      </c>
      <c r="M139" s="134">
        <f>SUMIF($B$6:$B137,"l. wsiad.",M$6:M137)</f>
        <v>0</v>
      </c>
      <c r="N139" s="214">
        <f>SUMIF($B$6:$B137,"l. wsiad.",N$6:N137)</f>
        <v>0</v>
      </c>
      <c r="O139" s="214">
        <f>SUMIF($B$6:$B137,"l. wsiad.",O$6:O137)</f>
        <v>0</v>
      </c>
      <c r="P139" s="214">
        <f>SUMIF($B$6:$B137,"l. wsiad.",P$6:P137)</f>
        <v>0</v>
      </c>
      <c r="Q139" s="211"/>
      <c r="R139" s="119">
        <f>SUMIF($B$6:$B137,"l. wsiad.",R$6:R137)</f>
        <v>8</v>
      </c>
      <c r="S139" s="121">
        <f>SUMIF($B$6:$B137,"l. wsiad.",S$6:S137)</f>
        <v>1</v>
      </c>
      <c r="T139" s="127">
        <f>SUMIF($B$6:$B137,"l. wsiad.",T$6:T137)</f>
        <v>0</v>
      </c>
      <c r="U139" s="128">
        <f>SUMIF($B$6:$B137,"l. wsiad.",U$6:U137)</f>
        <v>0</v>
      </c>
      <c r="V139" s="130"/>
      <c r="W139" s="124" t="str">
        <f>"Σ: "&amp;SUM(C139:V139)</f>
        <v>Σ: 388</v>
      </c>
      <c r="Z139" s="218" t="str">
        <f t="shared" si="222"/>
        <v>-</v>
      </c>
    </row>
    <row r="140" spans="1:26" x14ac:dyDescent="0.2">
      <c r="C140" s="181">
        <v>101</v>
      </c>
      <c r="D140" s="181">
        <v>732</v>
      </c>
      <c r="E140" s="181">
        <v>102</v>
      </c>
      <c r="F140" s="181">
        <v>160</v>
      </c>
      <c r="G140" s="181">
        <v>140</v>
      </c>
      <c r="H140" s="181">
        <v>130</v>
      </c>
      <c r="I140" s="181">
        <v>120</v>
      </c>
      <c r="J140" s="181">
        <v>34</v>
      </c>
      <c r="K140" s="181">
        <v>33</v>
      </c>
      <c r="L140" s="181">
        <v>84</v>
      </c>
      <c r="M140" s="181">
        <v>38</v>
      </c>
      <c r="N140" s="181">
        <v>44</v>
      </c>
      <c r="O140" s="181">
        <v>450</v>
      </c>
      <c r="P140" s="181">
        <v>47</v>
      </c>
      <c r="Q140" s="181">
        <v>24</v>
      </c>
      <c r="R140" s="181">
        <v>320</v>
      </c>
      <c r="S140" s="181">
        <v>736</v>
      </c>
      <c r="T140" s="181">
        <v>310</v>
      </c>
      <c r="U140" s="181" t="s">
        <v>46</v>
      </c>
      <c r="V140" s="181">
        <v>106</v>
      </c>
      <c r="Z140" s="220">
        <f>SUM(Z8:Z139)</f>
        <v>89</v>
      </c>
    </row>
    <row r="141" spans="1:26" x14ac:dyDescent="0.2">
      <c r="C141" s="180"/>
    </row>
    <row r="142" spans="1:26" x14ac:dyDescent="0.2">
      <c r="C142" s="180"/>
    </row>
    <row r="143" spans="1:26" x14ac:dyDescent="0.2">
      <c r="C143" s="180"/>
    </row>
    <row r="144" spans="1:26" x14ac:dyDescent="0.2">
      <c r="C144" s="180"/>
    </row>
    <row r="145" spans="3:3" x14ac:dyDescent="0.2">
      <c r="C145" s="180"/>
    </row>
    <row r="146" spans="3:3" x14ac:dyDescent="0.2">
      <c r="C146" s="180"/>
    </row>
    <row r="147" spans="3:3" x14ac:dyDescent="0.2">
      <c r="C147" s="180"/>
    </row>
    <row r="148" spans="3:3" x14ac:dyDescent="0.2">
      <c r="C148" s="180"/>
    </row>
    <row r="149" spans="3:3" x14ac:dyDescent="0.2">
      <c r="C149" s="180"/>
    </row>
    <row r="150" spans="3:3" x14ac:dyDescent="0.2">
      <c r="C150" s="180"/>
    </row>
    <row r="151" spans="3:3" x14ac:dyDescent="0.2">
      <c r="C151" s="180"/>
    </row>
    <row r="152" spans="3:3" x14ac:dyDescent="0.2">
      <c r="C152" s="180"/>
    </row>
    <row r="153" spans="3:3" x14ac:dyDescent="0.2">
      <c r="C153" s="180"/>
    </row>
    <row r="154" spans="3:3" x14ac:dyDescent="0.2">
      <c r="C154" s="180"/>
    </row>
    <row r="155" spans="3:3" x14ac:dyDescent="0.2">
      <c r="C155" s="180"/>
    </row>
    <row r="156" spans="3:3" x14ac:dyDescent="0.2">
      <c r="C156" s="180"/>
    </row>
  </sheetData>
  <mergeCells count="22">
    <mergeCell ref="A86:A88"/>
    <mergeCell ref="A92:A94"/>
    <mergeCell ref="A98:A100"/>
    <mergeCell ref="A134:A136"/>
    <mergeCell ref="A104:A106"/>
    <mergeCell ref="A110:A112"/>
    <mergeCell ref="A116:A118"/>
    <mergeCell ref="A122:A124"/>
    <mergeCell ref="A128:A130"/>
    <mergeCell ref="A8:A10"/>
    <mergeCell ref="A14:A16"/>
    <mergeCell ref="A20:A22"/>
    <mergeCell ref="A26:A28"/>
    <mergeCell ref="A80:A82"/>
    <mergeCell ref="A32:A34"/>
    <mergeCell ref="A38:A40"/>
    <mergeCell ref="A44:A46"/>
    <mergeCell ref="A50:A52"/>
    <mergeCell ref="A56:A58"/>
    <mergeCell ref="A62:A64"/>
    <mergeCell ref="A74:A76"/>
    <mergeCell ref="A68:A70"/>
  </mergeCells>
  <conditionalFormatting sqref="S26:V26 L62:R62 L74:P74 N80:P80 L86:P86 L92:P92 L98:P98 L104:P104 L110:P110 L116:P116 L122:P122 L128:P128 L134:P134 C8:V8 N14:Q14 N20:Q20 N26:Q26 E32:R32 L38:R38 L44:R44 L50:S50 L56:V56 R74 R134 R128 R122 R116 R110 R104:V104 R98 R92 R86:V86">
    <cfRule type="cellIs" dxfId="63" priority="66" operator="equal">
      <formula>$X8</formula>
    </cfRule>
  </conditionalFormatting>
  <conditionalFormatting sqref="F14:K14">
    <cfRule type="cellIs" dxfId="62" priority="64" operator="equal">
      <formula>$X14</formula>
    </cfRule>
  </conditionalFormatting>
  <conditionalFormatting sqref="C20:M20 R20">
    <cfRule type="cellIs" dxfId="61" priority="63" operator="equal">
      <formula>$X20</formula>
    </cfRule>
  </conditionalFormatting>
  <conditionalFormatting sqref="F26:K26">
    <cfRule type="cellIs" dxfId="60" priority="62" operator="equal">
      <formula>$X26</formula>
    </cfRule>
  </conditionalFormatting>
  <conditionalFormatting sqref="S32:V32">
    <cfRule type="cellIs" dxfId="59" priority="61" operator="equal">
      <formula>$X32</formula>
    </cfRule>
  </conditionalFormatting>
  <conditionalFormatting sqref="F38:K38">
    <cfRule type="cellIs" dxfId="58" priority="60" operator="equal">
      <formula>$X38</formula>
    </cfRule>
  </conditionalFormatting>
  <conditionalFormatting sqref="F44:K44">
    <cfRule type="cellIs" dxfId="57" priority="59" operator="equal">
      <formula>$X44</formula>
    </cfRule>
  </conditionalFormatting>
  <conditionalFormatting sqref="F50:K50">
    <cfRule type="cellIs" dxfId="56" priority="58" operator="equal">
      <formula>$X50</formula>
    </cfRule>
  </conditionalFormatting>
  <conditionalFormatting sqref="F56:K56">
    <cfRule type="cellIs" dxfId="55" priority="57" operator="equal">
      <formula>$X56</formula>
    </cfRule>
  </conditionalFormatting>
  <conditionalFormatting sqref="F62:K62">
    <cfRule type="cellIs" dxfId="54" priority="56" operator="equal">
      <formula>$X62</formula>
    </cfRule>
  </conditionalFormatting>
  <conditionalFormatting sqref="F74:K74">
    <cfRule type="cellIs" dxfId="53" priority="55" operator="equal">
      <formula>$X74</formula>
    </cfRule>
  </conditionalFormatting>
  <conditionalFormatting sqref="F86:K86">
    <cfRule type="cellIs" dxfId="52" priority="54" operator="equal">
      <formula>$X86</formula>
    </cfRule>
  </conditionalFormatting>
  <conditionalFormatting sqref="F92:K92">
    <cfRule type="cellIs" dxfId="51" priority="53" operator="equal">
      <formula>$X92</formula>
    </cfRule>
  </conditionalFormatting>
  <conditionalFormatting sqref="F98:K98">
    <cfRule type="cellIs" dxfId="50" priority="52" operator="equal">
      <formula>$X98</formula>
    </cfRule>
  </conditionalFormatting>
  <conditionalFormatting sqref="F104:K104">
    <cfRule type="cellIs" dxfId="49" priority="51" operator="equal">
      <formula>$X104</formula>
    </cfRule>
  </conditionalFormatting>
  <conditionalFormatting sqref="G110:K110">
    <cfRule type="cellIs" dxfId="48" priority="50" operator="equal">
      <formula>$X110</formula>
    </cfRule>
  </conditionalFormatting>
  <conditionalFormatting sqref="F116:K116">
    <cfRule type="cellIs" dxfId="47" priority="49" operator="equal">
      <formula>$X116</formula>
    </cfRule>
  </conditionalFormatting>
  <conditionalFormatting sqref="F122:K122">
    <cfRule type="cellIs" dxfId="46" priority="48" operator="equal">
      <formula>$X122</formula>
    </cfRule>
  </conditionalFormatting>
  <conditionalFormatting sqref="G128:K128">
    <cfRule type="cellIs" dxfId="45" priority="47" operator="equal">
      <formula>$X128</formula>
    </cfRule>
  </conditionalFormatting>
  <conditionalFormatting sqref="G134:K134">
    <cfRule type="cellIs" dxfId="44" priority="46" operator="equal">
      <formula>$X134</formula>
    </cfRule>
  </conditionalFormatting>
  <conditionalFormatting sqref="L14:M14 R14">
    <cfRule type="cellIs" dxfId="43" priority="45" operator="equal">
      <formula>$X14</formula>
    </cfRule>
  </conditionalFormatting>
  <conditionalFormatting sqref="L26:M26 R26">
    <cfRule type="cellIs" dxfId="42" priority="44" operator="equal">
      <formula>$X26</formula>
    </cfRule>
  </conditionalFormatting>
  <conditionalFormatting sqref="S14:V14">
    <cfRule type="cellIs" dxfId="41" priority="43" operator="equal">
      <formula>$X14</formula>
    </cfRule>
  </conditionalFormatting>
  <conditionalFormatting sqref="S20:V20">
    <cfRule type="cellIs" dxfId="40" priority="42" operator="equal">
      <formula>$X20</formula>
    </cfRule>
  </conditionalFormatting>
  <conditionalFormatting sqref="S38:V38">
    <cfRule type="cellIs" dxfId="39" priority="41" operator="equal">
      <formula>$X38</formula>
    </cfRule>
  </conditionalFormatting>
  <conditionalFormatting sqref="S44:V44">
    <cfRule type="cellIs" dxfId="38" priority="40" operator="equal">
      <formula>$X44</formula>
    </cfRule>
  </conditionalFormatting>
  <conditionalFormatting sqref="S62:V62">
    <cfRule type="cellIs" dxfId="37" priority="39" operator="equal">
      <formula>$X62</formula>
    </cfRule>
  </conditionalFormatting>
  <conditionalFormatting sqref="S92:V92">
    <cfRule type="cellIs" dxfId="36" priority="37" operator="equal">
      <formula>$X92</formula>
    </cfRule>
  </conditionalFormatting>
  <conditionalFormatting sqref="S98:V98">
    <cfRule type="cellIs" dxfId="35" priority="36" operator="equal">
      <formula>$X98</formula>
    </cfRule>
  </conditionalFormatting>
  <conditionalFormatting sqref="S110:V110">
    <cfRule type="cellIs" dxfId="34" priority="35" operator="equal">
      <formula>$X110</formula>
    </cfRule>
  </conditionalFormatting>
  <conditionalFormatting sqref="S116:V116">
    <cfRule type="cellIs" dxfId="33" priority="34" operator="equal">
      <formula>$X116</formula>
    </cfRule>
  </conditionalFormatting>
  <conditionalFormatting sqref="S122:V122">
    <cfRule type="cellIs" dxfId="32" priority="33" operator="equal">
      <formula>$X122</formula>
    </cfRule>
  </conditionalFormatting>
  <conditionalFormatting sqref="S128:V128">
    <cfRule type="cellIs" dxfId="31" priority="32" operator="equal">
      <formula>$X128</formula>
    </cfRule>
  </conditionalFormatting>
  <conditionalFormatting sqref="S134:V134">
    <cfRule type="cellIs" dxfId="30" priority="31" operator="equal">
      <formula>$X134</formula>
    </cfRule>
  </conditionalFormatting>
  <conditionalFormatting sqref="C14:E14">
    <cfRule type="cellIs" dxfId="29" priority="30" operator="equal">
      <formula>$X14</formula>
    </cfRule>
  </conditionalFormatting>
  <conditionalFormatting sqref="C32:D32">
    <cfRule type="cellIs" dxfId="28" priority="29" operator="equal">
      <formula>$X32</formula>
    </cfRule>
  </conditionalFormatting>
  <conditionalFormatting sqref="C110:F110">
    <cfRule type="cellIs" dxfId="27" priority="28" operator="equal">
      <formula>$X110</formula>
    </cfRule>
  </conditionalFormatting>
  <conditionalFormatting sqref="C128:F128">
    <cfRule type="cellIs" dxfId="26" priority="27" operator="equal">
      <formula>$X128</formula>
    </cfRule>
  </conditionalFormatting>
  <conditionalFormatting sqref="C134:F134">
    <cfRule type="cellIs" dxfId="25" priority="26" operator="equal">
      <formula>$X134</formula>
    </cfRule>
  </conditionalFormatting>
  <conditionalFormatting sqref="C26:E26">
    <cfRule type="cellIs" dxfId="24" priority="25" operator="equal">
      <formula>$X26</formula>
    </cfRule>
  </conditionalFormatting>
  <conditionalFormatting sqref="C38:E38">
    <cfRule type="cellIs" dxfId="23" priority="24" operator="equal">
      <formula>$X38</formula>
    </cfRule>
  </conditionalFormatting>
  <conditionalFormatting sqref="C44:E44">
    <cfRule type="cellIs" dxfId="22" priority="23" operator="equal">
      <formula>$X44</formula>
    </cfRule>
  </conditionalFormatting>
  <conditionalFormatting sqref="C50:E50">
    <cfRule type="cellIs" dxfId="21" priority="22" operator="equal">
      <formula>$X50</formula>
    </cfRule>
  </conditionalFormatting>
  <conditionalFormatting sqref="C56:E56">
    <cfRule type="cellIs" dxfId="20" priority="21" operator="equal">
      <formula>$X56</formula>
    </cfRule>
  </conditionalFormatting>
  <conditionalFormatting sqref="C62:E62">
    <cfRule type="cellIs" dxfId="19" priority="20" operator="equal">
      <formula>$X62</formula>
    </cfRule>
  </conditionalFormatting>
  <conditionalFormatting sqref="C74:E74">
    <cfRule type="cellIs" dxfId="18" priority="19" operator="equal">
      <formula>$X74</formula>
    </cfRule>
  </conditionalFormatting>
  <conditionalFormatting sqref="C86:E86">
    <cfRule type="cellIs" dxfId="17" priority="18" operator="equal">
      <formula>$X86</formula>
    </cfRule>
  </conditionalFormatting>
  <conditionalFormatting sqref="C92:E92">
    <cfRule type="cellIs" dxfId="16" priority="17" operator="equal">
      <formula>$X92</formula>
    </cfRule>
  </conditionalFormatting>
  <conditionalFormatting sqref="C98:E98">
    <cfRule type="cellIs" dxfId="15" priority="16" operator="equal">
      <formula>$X98</formula>
    </cfRule>
  </conditionalFormatting>
  <conditionalFormatting sqref="C104:E104">
    <cfRule type="cellIs" dxfId="14" priority="15" operator="equal">
      <formula>$X104</formula>
    </cfRule>
  </conditionalFormatting>
  <conditionalFormatting sqref="C116:E116">
    <cfRule type="cellIs" dxfId="13" priority="14" operator="equal">
      <formula>$X116</formula>
    </cfRule>
  </conditionalFormatting>
  <conditionalFormatting sqref="C122:E122">
    <cfRule type="cellIs" dxfId="12" priority="13" operator="equal">
      <formula>$X122</formula>
    </cfRule>
  </conditionalFormatting>
  <conditionalFormatting sqref="F80:K80">
    <cfRule type="cellIs" dxfId="11" priority="12" operator="equal">
      <formula>$X80</formula>
    </cfRule>
  </conditionalFormatting>
  <conditionalFormatting sqref="L80:M80 R80">
    <cfRule type="cellIs" dxfId="10" priority="11" operator="equal">
      <formula>$X80</formula>
    </cfRule>
  </conditionalFormatting>
  <conditionalFormatting sqref="C80:E80">
    <cfRule type="cellIs" dxfId="9" priority="10" operator="equal">
      <formula>$X80</formula>
    </cfRule>
  </conditionalFormatting>
  <conditionalFormatting sqref="S74:V74">
    <cfRule type="cellIs" dxfId="8" priority="9" operator="equal">
      <formula>$X74</formula>
    </cfRule>
  </conditionalFormatting>
  <conditionalFormatting sqref="S80:V80">
    <cfRule type="cellIs" dxfId="7" priority="8" operator="equal">
      <formula>$X80</formula>
    </cfRule>
  </conditionalFormatting>
  <conditionalFormatting sqref="T50:V50">
    <cfRule type="cellIs" dxfId="6" priority="7" operator="equal">
      <formula>$X50</formula>
    </cfRule>
  </conditionalFormatting>
  <conditionalFormatting sqref="F68:K68">
    <cfRule type="cellIs" dxfId="5" priority="6" operator="equal">
      <formula>$X68</formula>
    </cfRule>
  </conditionalFormatting>
  <conditionalFormatting sqref="L68:M68 R68">
    <cfRule type="cellIs" dxfId="4" priority="5" operator="equal">
      <formula>$X68</formula>
    </cfRule>
  </conditionalFormatting>
  <conditionalFormatting sqref="C68:E68">
    <cfRule type="cellIs" dxfId="3" priority="4" operator="equal">
      <formula>$X68</formula>
    </cfRule>
  </conditionalFormatting>
  <conditionalFormatting sqref="S68:V68">
    <cfRule type="cellIs" dxfId="2" priority="3" operator="equal">
      <formula>$X68</formula>
    </cfRule>
  </conditionalFormatting>
  <conditionalFormatting sqref="N68:Q68">
    <cfRule type="cellIs" dxfId="1" priority="2" operator="equal">
      <formula>$X68</formula>
    </cfRule>
  </conditionalFormatting>
  <conditionalFormatting sqref="Q74 Q80 Q86 Q92 Q98 Q104 Q110 Q116 Q122 Q128 Q134">
    <cfRule type="cellIs" dxfId="0" priority="1" operator="equal">
      <formula>$X74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P K&gt;OM</vt:lpstr>
      <vt:lpstr>P OM&gt;K</vt:lpstr>
      <vt:lpstr>'P K&gt;OM'!Obszar_wydruku</vt:lpstr>
      <vt:lpstr>'P OM&gt;K'!Obszar_wydruku</vt:lpstr>
      <vt:lpstr>'P K&gt;OM'!Tytuły_wydruku</vt:lpstr>
      <vt:lpstr>'P OM&gt;K'!Tytuły_wydruku</vt:lpstr>
    </vt:vector>
  </TitlesOfParts>
  <Company>Organizacja Przewozów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Gromadzki</dc:creator>
  <cp:lastModifiedBy>mc</cp:lastModifiedBy>
  <cp:lastPrinted>2016-11-29T16:51:51Z</cp:lastPrinted>
  <dcterms:created xsi:type="dcterms:W3CDTF">2002-10-09T15:00:26Z</dcterms:created>
  <dcterms:modified xsi:type="dcterms:W3CDTF">2016-12-05T20:01:34Z</dcterms:modified>
</cp:coreProperties>
</file>